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CONTA\Desktop\todo_de_contabilidad\Informacion Publica (pagina)\Pagina INFO PUBLICA\Año 2023\Numeral 4\"/>
    </mc:Choice>
  </mc:AlternateContent>
  <xr:revisionPtr revIDLastSave="0" documentId="13_ncr:1_{77AA227E-79F4-47C2-8EAD-0E8323AD816E}" xr6:coauthVersionLast="37" xr6:coauthVersionMax="37" xr10:uidLastSave="{00000000-0000-0000-0000-000000000000}"/>
  <bookViews>
    <workbookView xWindow="0" yWindow="1605" windowWidth="16515" windowHeight="6240" tabRatio="759" xr2:uid="{00000000-000D-0000-FFFF-FFFF00000000}"/>
  </bookViews>
  <sheets>
    <sheet name="CE" sheetId="9" r:id="rId1"/>
    <sheet name="RENGLON 011" sheetId="1" r:id="rId2"/>
    <sheet name="RENGLON 021" sheetId="10" state="hidden" r:id="rId3"/>
    <sheet name="RENGLON 029" sheetId="8" r:id="rId4"/>
    <sheet name="RENGLON 031" sheetId="11" r:id="rId5"/>
    <sheet name="RENGLON 183" sheetId="14" r:id="rId6"/>
    <sheet name="RENGLON 184" sheetId="15" r:id="rId7"/>
    <sheet name="RENGLON 189" sheetId="13" r:id="rId8"/>
    <sheet name="OSCAR GARCIA" sheetId="4" state="hidden" r:id="rId9"/>
    <sheet name="LAZARO MERIDA" sheetId="5" state="hidden" r:id="rId10"/>
    <sheet name="BONO 14 LUCKY" sheetId="6" state="hidden" r:id="rId11"/>
    <sheet name="Humberto" sheetId="3" state="hidden" r:id="rId12"/>
  </sheets>
  <externalReferences>
    <externalReference r:id="rId13"/>
  </externalReferences>
  <definedNames>
    <definedName name="_xlnm.Print_Area" localSheetId="11">Humberto!$A$1:$J$25</definedName>
    <definedName name="_xlnm.Print_Area" localSheetId="8">'OSCAR GARCIA'!$A$1:$K$34</definedName>
    <definedName name="_xlnm.Print_Area" localSheetId="1">'RENGLON 011'!$A$1:$Q$27</definedName>
    <definedName name="_xlnm.Print_Area" localSheetId="2">'RENGLON 021'!$A$1:$Q$20</definedName>
    <definedName name="_xlnm.Print_Area" localSheetId="4">'RENGLON 031'!$A$1:$Q$20</definedName>
  </definedNames>
  <calcPr calcId="179021"/>
</workbook>
</file>

<file path=xl/calcChain.xml><?xml version="1.0" encoding="utf-8"?>
<calcChain xmlns="http://schemas.openxmlformats.org/spreadsheetml/2006/main">
  <c r="G14" i="13" l="1"/>
  <c r="I17" i="1"/>
  <c r="K22" i="1" l="1"/>
  <c r="D15" i="13" l="1"/>
  <c r="I15" i="11" l="1"/>
  <c r="I21" i="1"/>
  <c r="K21" i="1" l="1"/>
  <c r="I20" i="1" l="1"/>
  <c r="I19" i="1"/>
  <c r="I22" i="1"/>
  <c r="I18" i="1"/>
  <c r="I16" i="1"/>
  <c r="J15" i="1"/>
  <c r="I15" i="1"/>
  <c r="C8" i="15" l="1"/>
  <c r="C7" i="15"/>
  <c r="K15" i="1" l="1"/>
  <c r="C7" i="13" l="1"/>
  <c r="C8" i="13"/>
  <c r="C7" i="14"/>
  <c r="C8" i="14"/>
  <c r="A10" i="1" l="1"/>
  <c r="K15" i="11" l="1"/>
  <c r="G15" i="11"/>
  <c r="E15" i="11"/>
  <c r="D20" i="11"/>
  <c r="A10" i="11"/>
  <c r="C8" i="11"/>
  <c r="C7" i="11"/>
  <c r="E19" i="1" l="1"/>
  <c r="G19" i="1"/>
  <c r="K19" i="1"/>
  <c r="D31" i="8" l="1"/>
  <c r="D20" i="10"/>
  <c r="D27" i="1"/>
  <c r="A10" i="8"/>
  <c r="A10" i="10"/>
  <c r="C7" i="8"/>
  <c r="C8" i="8"/>
  <c r="C7" i="10"/>
  <c r="C8" i="10"/>
  <c r="C7" i="1"/>
  <c r="C8" i="1"/>
  <c r="K15" i="10" l="1"/>
  <c r="G15" i="10"/>
  <c r="E15" i="10"/>
  <c r="L16" i="1" l="1"/>
  <c r="L22" i="1"/>
  <c r="L20" i="1" s="1"/>
  <c r="E16" i="1"/>
  <c r="E17" i="1"/>
  <c r="E18" i="1"/>
  <c r="G18" i="1"/>
  <c r="E21" i="1"/>
  <c r="G21" i="1"/>
  <c r="E22" i="1"/>
  <c r="E20" i="1"/>
  <c r="K17" i="1" l="1"/>
  <c r="G16" i="3" l="1"/>
  <c r="D16" i="3"/>
  <c r="H15" i="3"/>
  <c r="H16" i="3" s="1"/>
  <c r="F16" i="3"/>
  <c r="G16" i="6" l="1"/>
  <c r="D16" i="6"/>
  <c r="F14" i="6"/>
  <c r="H16" i="6" s="1"/>
  <c r="F16" i="6" l="1"/>
  <c r="F20" i="5" l="1"/>
  <c r="F22" i="5" s="1"/>
  <c r="G22" i="5"/>
  <c r="D22" i="5"/>
  <c r="H20" i="5" l="1"/>
  <c r="H22" i="5" s="1"/>
  <c r="E20" i="4" l="1"/>
  <c r="F19" i="4"/>
  <c r="G19" i="4" s="1"/>
  <c r="I19" i="4" s="1"/>
  <c r="F18" i="4"/>
  <c r="G18" i="4" s="1"/>
  <c r="I18" i="4" s="1"/>
  <c r="H20" i="4"/>
  <c r="D20" i="4"/>
  <c r="F20" i="4" l="1"/>
  <c r="G20" i="4"/>
  <c r="I20" i="4"/>
  <c r="K20" i="1" l="1"/>
  <c r="K18" i="1" l="1"/>
  <c r="K16" i="1"/>
</calcChain>
</file>

<file path=xl/sharedStrings.xml><?xml version="1.0" encoding="utf-8"?>
<sst xmlns="http://schemas.openxmlformats.org/spreadsheetml/2006/main" count="361" uniqueCount="157">
  <si>
    <t>ASOCIACION DE PENTATLON MODERNO</t>
  </si>
  <si>
    <t>No.</t>
  </si>
  <si>
    <t>NOMBRE</t>
  </si>
  <si>
    <t>CARGO</t>
  </si>
  <si>
    <t>SALARIO</t>
  </si>
  <si>
    <t>(-) 4.83%</t>
  </si>
  <si>
    <t>(-) ISR</t>
  </si>
  <si>
    <t>(-) FIANZA</t>
  </si>
  <si>
    <t>SUBTOTAL</t>
  </si>
  <si>
    <t>(+)</t>
  </si>
  <si>
    <t xml:space="preserve">SALARIO </t>
  </si>
  <si>
    <t>FIRMA</t>
  </si>
  <si>
    <t>IGSS</t>
  </si>
  <si>
    <t>RETENCION</t>
  </si>
  <si>
    <t>FIDELIDAD</t>
  </si>
  <si>
    <t>BONIFICACION</t>
  </si>
  <si>
    <t>LIQUIDO</t>
  </si>
  <si>
    <t>CHEQUE</t>
  </si>
  <si>
    <t>01-</t>
  </si>
  <si>
    <t>02-</t>
  </si>
  <si>
    <t>03-</t>
  </si>
  <si>
    <t>04-</t>
  </si>
  <si>
    <t>05-</t>
  </si>
  <si>
    <t>Contador</t>
  </si>
  <si>
    <t>06-</t>
  </si>
  <si>
    <t>Auxiliar de Contabilidad</t>
  </si>
  <si>
    <t>T O T A L E S</t>
  </si>
  <si>
    <t>Vo. Bo.</t>
  </si>
  <si>
    <t>ING. SIEGFRIED BRAND ORANTES</t>
  </si>
  <si>
    <t>HUMBERTO GONZALEZ MAZA</t>
  </si>
  <si>
    <t>TESORER0</t>
  </si>
  <si>
    <t>RENGLON  021- PERSONAL SUPERNUMERARIO</t>
  </si>
  <si>
    <t>DIAS</t>
  </si>
  <si>
    <t>TRABAJADOS</t>
  </si>
  <si>
    <t xml:space="preserve">PRESIDENTE </t>
  </si>
  <si>
    <t>Piloto</t>
  </si>
  <si>
    <t>PLANILLA QUINCENAL DE  FEBRERO 2016</t>
  </si>
  <si>
    <t>PILOTO</t>
  </si>
  <si>
    <t>Oscar Rafael Garcia Mata</t>
  </si>
  <si>
    <t>(-) PRESTAMOS</t>
  </si>
  <si>
    <t>BANTRAB</t>
  </si>
  <si>
    <t>Operario I (Digitalizador)</t>
  </si>
  <si>
    <t>PLANILLA FEBRERO-MARZO 2016</t>
  </si>
  <si>
    <t>Lazaro Emiliano Mérida Aguilar</t>
  </si>
  <si>
    <t>DESCUENTOS</t>
  </si>
  <si>
    <t>SALARIO LIQUIDO</t>
  </si>
  <si>
    <t>No. DE CHEQUE</t>
  </si>
  <si>
    <t>RENGLON 072</t>
  </si>
  <si>
    <t>TOTAL</t>
  </si>
  <si>
    <t>Ana Lucrecia Yaxon Morales</t>
  </si>
  <si>
    <t>Secretaria</t>
  </si>
  <si>
    <t>ADELANTO DE BONO 14-2016</t>
  </si>
  <si>
    <t>(+)                                                              BONIFICACION</t>
  </si>
  <si>
    <r>
      <rPr>
        <b/>
        <sz val="8"/>
        <color rgb="FF002060"/>
        <rFont val="Arial"/>
        <family val="2"/>
      </rPr>
      <t xml:space="preserve">RENGLON 021     </t>
    </r>
    <r>
      <rPr>
        <sz val="8"/>
        <color rgb="FF002060"/>
        <rFont val="Arial"/>
        <family val="2"/>
      </rPr>
      <t xml:space="preserve">                                 PERSONAL SUPERNUMERARIO</t>
    </r>
  </si>
  <si>
    <t>PLANILLA MENSUAL - NOVIEMBRE 2017</t>
  </si>
  <si>
    <t>Humberto Rene Rodriguez Fernandez</t>
  </si>
  <si>
    <t>Operario I (digitador)</t>
  </si>
  <si>
    <t xml:space="preserve">Los dias 7, 8, 9, 10, 13 y 14 de noviembre 2017 </t>
  </si>
  <si>
    <t>Acta:</t>
  </si>
  <si>
    <t>Punto:</t>
  </si>
  <si>
    <t>07-</t>
  </si>
  <si>
    <t>(-) DESCUENTOS</t>
  </si>
  <si>
    <t>DIETAS</t>
  </si>
  <si>
    <t>BONOS</t>
  </si>
  <si>
    <t>VIATICOS</t>
  </si>
  <si>
    <t>OTROS</t>
  </si>
  <si>
    <r>
      <rPr>
        <b/>
        <sz val="8"/>
        <color rgb="FF002060"/>
        <rFont val="Arial"/>
        <family val="2"/>
      </rPr>
      <t xml:space="preserve">RENGLON 011     </t>
    </r>
    <r>
      <rPr>
        <sz val="8"/>
        <color rgb="FF002060"/>
        <rFont val="Arial"/>
        <family val="2"/>
      </rPr>
      <t xml:space="preserve">                               PERSONAL PERMANENTE</t>
    </r>
  </si>
  <si>
    <t>Entrenador de Carrera</t>
  </si>
  <si>
    <t>(No se erogan gastos por Dietas)</t>
  </si>
  <si>
    <r>
      <rPr>
        <b/>
        <sz val="8"/>
        <color rgb="FF002060"/>
        <rFont val="Arial"/>
        <family val="2"/>
      </rPr>
      <t xml:space="preserve">RENGLON 029     </t>
    </r>
    <r>
      <rPr>
        <sz val="8"/>
        <color rgb="FF00206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OTRAS REMUNERACIONES A PERSONAL TEMPORAL</t>
    </r>
  </si>
  <si>
    <t>OTROS**</t>
  </si>
  <si>
    <t>Entrenador de Esgrima</t>
  </si>
  <si>
    <r>
      <rPr>
        <b/>
        <sz val="8"/>
        <color rgb="FF002060"/>
        <rFont val="Arial"/>
        <family val="2"/>
      </rPr>
      <t xml:space="preserve">RENGLON 021     </t>
    </r>
    <r>
      <rPr>
        <sz val="8"/>
        <color rgb="FF002060"/>
        <rFont val="Arial"/>
        <family val="2"/>
      </rPr>
      <t xml:space="preserve">                               PERSONAL SUPERNUMERARIO</t>
    </r>
  </si>
  <si>
    <t>**OTROS</t>
  </si>
  <si>
    <t>Oscar Alberto Orantes Anzueto</t>
  </si>
  <si>
    <t>Entrenador de Tiro</t>
  </si>
  <si>
    <t>Wylder Rodriguez Fernandez</t>
  </si>
  <si>
    <t>Entrenador de Equitación</t>
  </si>
  <si>
    <t>Victor Manuel Miranda Olveira</t>
  </si>
  <si>
    <t>Gerente Administrativa</t>
  </si>
  <si>
    <t>Eddy Gerardo Franco Gonzalez</t>
  </si>
  <si>
    <t>Asistente Administrativo</t>
  </si>
  <si>
    <r>
      <t>OTROS</t>
    </r>
    <r>
      <rPr>
        <b/>
        <sz val="10"/>
        <color rgb="FFFF0000"/>
        <rFont val="Arial"/>
        <family val="2"/>
      </rPr>
      <t>**</t>
    </r>
  </si>
  <si>
    <r>
      <t>BONOS</t>
    </r>
    <r>
      <rPr>
        <b/>
        <sz val="10"/>
        <color rgb="FFFF0000"/>
        <rFont val="Arial"/>
        <family val="2"/>
      </rPr>
      <t>*</t>
    </r>
  </si>
  <si>
    <t>* a.i. (interinos)</t>
  </si>
  <si>
    <t>Jose Fernando Lopez Gonzalez</t>
  </si>
  <si>
    <t>ENTIDAD: ASOCIACION NACIONAL DE PENTATLON MODERNO DE GUATEMALA</t>
  </si>
  <si>
    <t>DIRECCIÓN: 3a. CALLE 16-15 ZONA 15. COLONIA JARDINES DE MINERVA</t>
  </si>
  <si>
    <t>HORARIO DE ATENCIÓN: 09:00 A 17:00 HRS.</t>
  </si>
  <si>
    <t>TELÉFONO: 2369-4542</t>
  </si>
  <si>
    <t>ENCARGADO DE ACTUALIZACIÓN: UNIDAD DE INFORMACION PUBLICA</t>
  </si>
  <si>
    <t>(Base legal Decreto 57-2008, artículo 10 numeral 4) INFORMACIÓN PÚBLICA DE OFICIO</t>
  </si>
  <si>
    <t>Maria Magdalena Quintanilla Coronado</t>
  </si>
  <si>
    <t>08-</t>
  </si>
  <si>
    <t>Operario I</t>
  </si>
  <si>
    <t>Operario II</t>
  </si>
  <si>
    <t>Walter Orlando Morales Sánchez</t>
  </si>
  <si>
    <t>Jonny Estuart Fajardo Mayen</t>
  </si>
  <si>
    <t>Gaspar Ramirez Chicajau</t>
  </si>
  <si>
    <t>Maria Edelmira Gonzalez Hernandez</t>
  </si>
  <si>
    <t>Mario Fernando Rodriguez Fernandez</t>
  </si>
  <si>
    <t>** SERVICIO EXTRAORDINARIO</t>
  </si>
  <si>
    <t>Ana Lucrecia Vasquez Saravia</t>
  </si>
  <si>
    <t>Numero y Nombre de funcionarios, servidores públicos, empleados y asesores que laboran en el Sujeto Obligado</t>
  </si>
  <si>
    <t>Profesor de Natación</t>
  </si>
  <si>
    <t>Profesor Esgrima</t>
  </si>
  <si>
    <t>HONORARIOS</t>
  </si>
  <si>
    <t>SERVICIOS</t>
  </si>
  <si>
    <t>José Domingo Matías Matías</t>
  </si>
  <si>
    <t>Asesor Legal</t>
  </si>
  <si>
    <t>183- SERVICIOS JURÍDICOS</t>
  </si>
  <si>
    <t>Walid Ahmed Sayed Aly</t>
  </si>
  <si>
    <t>Entrenador General de Pentatlón</t>
  </si>
  <si>
    <t>Hugo René Franco Santizo</t>
  </si>
  <si>
    <t>Fisioterapista</t>
  </si>
  <si>
    <r>
      <rPr>
        <b/>
        <sz val="8"/>
        <color rgb="FF002060"/>
        <rFont val="Arial"/>
        <family val="2"/>
      </rPr>
      <t xml:space="preserve">RENGLON 031     </t>
    </r>
    <r>
      <rPr>
        <sz val="8"/>
        <color rgb="FF002060"/>
        <rFont val="Arial"/>
        <family val="2"/>
      </rPr>
      <t xml:space="preserve">                                      JORNALES</t>
    </r>
  </si>
  <si>
    <t>Vocal Primero a.i.</t>
  </si>
  <si>
    <t>Vocal Segundo a.i.</t>
  </si>
  <si>
    <t>189- OTROS ESTUDIOS Y/O SERVICIOS</t>
  </si>
  <si>
    <t>Entrenador de Natación</t>
  </si>
  <si>
    <t>Karla Bonilla Trigueño</t>
  </si>
  <si>
    <t>Programa Discapacidad</t>
  </si>
  <si>
    <t>Julieta Sel Pacay</t>
  </si>
  <si>
    <t>Encargada de Limpieza (Miscelaneos)</t>
  </si>
  <si>
    <t>Oscar Raul García Cifuenes</t>
  </si>
  <si>
    <t>Entrenador Aux. de Natacion</t>
  </si>
  <si>
    <t>Maria Carolina Bustamante Murcia</t>
  </si>
  <si>
    <t>Psicologa Deportiva</t>
  </si>
  <si>
    <t>Raul Ernesto Salinas Gonzalez</t>
  </si>
  <si>
    <t>Gestiones Financieras</t>
  </si>
  <si>
    <t>184- Servicios económicos, financieros, contables y de
auditoría</t>
  </si>
  <si>
    <t>Geraldina Abigail Garzo de Garcia</t>
  </si>
  <si>
    <t>Director Tecnico</t>
  </si>
  <si>
    <t>Presidente a.i.</t>
  </si>
  <si>
    <t>Tesorero a.i.</t>
  </si>
  <si>
    <t>Secretario a.i.</t>
  </si>
  <si>
    <t>Alfonso Zetina Lopez</t>
  </si>
  <si>
    <t>Angel Arevalo Fagiani</t>
  </si>
  <si>
    <t>Maritza Barrios Godoy</t>
  </si>
  <si>
    <t>Rodrigo Antonio Molina Giron</t>
  </si>
  <si>
    <t>Jose Raul Xicay Hernandez</t>
  </si>
  <si>
    <t>COMITÉ EJECUTIVO INTERINO  DE LA ASOCIACION</t>
  </si>
  <si>
    <t>SALARIO*</t>
  </si>
  <si>
    <t>*Los miembros del Comité Ejecutivo, prestan sus servicios adhonorem.</t>
  </si>
  <si>
    <t>*Viáticos al entrenador Walid Sayed, corresponde a eventos deportivos a realizarse a nivel internacional del 6/abrl al 23/mayo 2023.</t>
  </si>
  <si>
    <t>Francisco David Picholá Suret</t>
  </si>
  <si>
    <t>Entrenador 5ta Disciplina</t>
  </si>
  <si>
    <t xml:space="preserve">Operario en Mantenimiento y Limpieza </t>
  </si>
  <si>
    <t xml:space="preserve">Jorge David Imeri Cabrera </t>
  </si>
  <si>
    <t>Hans Cristopher Villagrán James</t>
  </si>
  <si>
    <t>Daniela Andrade Dougherty</t>
  </si>
  <si>
    <t>Auxiliar de Entrenador Gral</t>
  </si>
  <si>
    <t>FECHA DE ACTUALIZACIÓN: 21 - Agosto - 2023</t>
  </si>
  <si>
    <t>CORRESPONDE AL MES DE: JULIO 2023</t>
  </si>
  <si>
    <t xml:space="preserve"> * BONIFICACION ANUAL (BONO 14)</t>
  </si>
  <si>
    <t>BONOS*</t>
  </si>
  <si>
    <t xml:space="preserve"> *BONIFICACION ANUAL (BONO14)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</si>
</sst>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-[$Q-100A]* #,##0.00_ ;_-[$Q-100A]* \-#,##0.00\ ;_-[$Q-100A]* &quot;-&quot;??_ ;_-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color indexed="12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8"/>
      <color rgb="FF002060"/>
      <name val="Arial"/>
      <family val="2"/>
    </font>
    <font>
      <b/>
      <sz val="22"/>
      <color rgb="FF002060"/>
      <name val="Arial"/>
      <family val="2"/>
    </font>
    <font>
      <b/>
      <sz val="12"/>
      <color rgb="FF00206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sz val="16"/>
      <color rgb="FF00206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5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206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5" fillId="0" borderId="0"/>
    <xf numFmtId="164" fontId="12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164" fontId="0" fillId="0" borderId="0" xfId="0" applyNumberFormat="1"/>
    <xf numFmtId="164" fontId="1" fillId="0" borderId="0" xfId="1" applyBorder="1"/>
    <xf numFmtId="165" fontId="0" fillId="0" borderId="0" xfId="0" applyNumberFormat="1"/>
    <xf numFmtId="0" fontId="7" fillId="0" borderId="0" xfId="0" applyFont="1" applyBorder="1" applyAlignment="1">
      <alignment horizontal="center"/>
    </xf>
    <xf numFmtId="164" fontId="1" fillId="0" borderId="0" xfId="1"/>
    <xf numFmtId="164" fontId="1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164" fontId="5" fillId="0" borderId="14" xfId="1" applyFont="1" applyBorder="1"/>
    <xf numFmtId="0" fontId="9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/>
    <xf numFmtId="0" fontId="5" fillId="0" borderId="8" xfId="0" applyFont="1" applyBorder="1"/>
    <xf numFmtId="164" fontId="5" fillId="0" borderId="13" xfId="1" applyFont="1" applyBorder="1"/>
    <xf numFmtId="0" fontId="0" fillId="0" borderId="0" xfId="0" applyBorder="1" applyAlignment="1">
      <alignment horizontal="center"/>
    </xf>
    <xf numFmtId="165" fontId="7" fillId="0" borderId="14" xfId="2" applyFont="1" applyBorder="1"/>
    <xf numFmtId="165" fontId="7" fillId="0" borderId="13" xfId="2" applyFont="1" applyBorder="1"/>
    <xf numFmtId="165" fontId="7" fillId="0" borderId="12" xfId="2" applyFont="1" applyBorder="1"/>
    <xf numFmtId="164" fontId="6" fillId="0" borderId="0" xfId="1" applyFont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2" borderId="0" xfId="0" applyFill="1"/>
    <xf numFmtId="0" fontId="0" fillId="2" borderId="0" xfId="0" applyFill="1" applyBorder="1"/>
    <xf numFmtId="0" fontId="11" fillId="0" borderId="0" xfId="0" applyFont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64" fontId="11" fillId="0" borderId="0" xfId="0" applyNumberFormat="1" applyFont="1"/>
    <xf numFmtId="165" fontId="11" fillId="0" borderId="0" xfId="0" applyNumberFormat="1" applyFont="1"/>
    <xf numFmtId="0" fontId="7" fillId="0" borderId="0" xfId="0" applyFont="1" applyBorder="1" applyAlignment="1"/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64" fontId="5" fillId="0" borderId="14" xfId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1" applyFont="1" applyFill="1" applyBorder="1"/>
    <xf numFmtId="165" fontId="7" fillId="0" borderId="1" xfId="2" applyFont="1" applyFill="1" applyBorder="1"/>
    <xf numFmtId="0" fontId="0" fillId="0" borderId="9" xfId="0" applyFill="1" applyBorder="1"/>
    <xf numFmtId="164" fontId="12" fillId="0" borderId="11" xfId="1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164" fontId="12" fillId="0" borderId="14" xfId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164" fontId="12" fillId="0" borderId="12" xfId="1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165" fontId="16" fillId="0" borderId="14" xfId="2" applyFont="1" applyBorder="1" applyAlignment="1">
      <alignment vertical="center"/>
    </xf>
    <xf numFmtId="1" fontId="16" fillId="0" borderId="14" xfId="1" applyNumberFormat="1" applyFont="1" applyBorder="1" applyAlignment="1">
      <alignment horizontal="center" vertical="center"/>
    </xf>
    <xf numFmtId="165" fontId="16" fillId="0" borderId="17" xfId="2" applyFont="1" applyBorder="1" applyAlignment="1">
      <alignment vertical="center"/>
    </xf>
    <xf numFmtId="165" fontId="16" fillId="0" borderId="12" xfId="2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5" fontId="7" fillId="0" borderId="11" xfId="2" applyFont="1" applyBorder="1"/>
    <xf numFmtId="0" fontId="6" fillId="0" borderId="4" xfId="0" applyFont="1" applyBorder="1"/>
    <xf numFmtId="164" fontId="0" fillId="0" borderId="0" xfId="0" applyNumberFormat="1" applyBorder="1"/>
    <xf numFmtId="164" fontId="11" fillId="0" borderId="0" xfId="0" applyNumberFormat="1" applyFont="1" applyBorder="1"/>
    <xf numFmtId="165" fontId="11" fillId="0" borderId="0" xfId="0" applyNumberFormat="1" applyFont="1" applyBorder="1"/>
    <xf numFmtId="164" fontId="10" fillId="0" borderId="0" xfId="1" applyFont="1" applyBorder="1"/>
    <xf numFmtId="165" fontId="0" fillId="0" borderId="0" xfId="0" applyNumberForma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64" fontId="5" fillId="4" borderId="14" xfId="1" applyFont="1" applyFill="1" applyBorder="1" applyAlignment="1">
      <alignment vertical="center"/>
    </xf>
    <xf numFmtId="164" fontId="7" fillId="2" borderId="14" xfId="1" applyFont="1" applyFill="1" applyBorder="1" applyAlignment="1">
      <alignment vertical="center"/>
    </xf>
    <xf numFmtId="164" fontId="7" fillId="2" borderId="24" xfId="1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164" fontId="7" fillId="0" borderId="14" xfId="1" applyFont="1" applyBorder="1" applyAlignment="1">
      <alignment vertical="center"/>
    </xf>
    <xf numFmtId="165" fontId="7" fillId="5" borderId="12" xfId="2" applyFont="1" applyFill="1" applyBorder="1"/>
    <xf numFmtId="165" fontId="7" fillId="5" borderId="14" xfId="2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/>
    </xf>
    <xf numFmtId="164" fontId="19" fillId="2" borderId="0" xfId="1" applyFont="1" applyFill="1" applyBorder="1" applyAlignment="1">
      <alignment vertical="center"/>
    </xf>
    <xf numFmtId="0" fontId="20" fillId="0" borderId="0" xfId="0" applyFont="1"/>
    <xf numFmtId="0" fontId="21" fillId="0" borderId="0" xfId="0" applyFont="1"/>
    <xf numFmtId="164" fontId="11" fillId="0" borderId="0" xfId="0" applyNumberFormat="1" applyFont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9" xfId="0" applyFont="1" applyBorder="1"/>
    <xf numFmtId="0" fontId="7" fillId="2" borderId="0" xfId="0" applyFont="1" applyFill="1" applyBorder="1" applyAlignment="1">
      <alignment vertical="center"/>
    </xf>
    <xf numFmtId="164" fontId="5" fillId="2" borderId="14" xfId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164" fontId="5" fillId="2" borderId="14" xfId="1" applyFont="1" applyFill="1" applyBorder="1" applyAlignment="1">
      <alignment horizontal="center" vertical="center"/>
    </xf>
    <xf numFmtId="164" fontId="5" fillId="4" borderId="14" xfId="1" applyFont="1" applyFill="1" applyBorder="1" applyAlignment="1">
      <alignment horizontal="center" vertical="center"/>
    </xf>
    <xf numFmtId="164" fontId="7" fillId="2" borderId="14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/>
    </xf>
    <xf numFmtId="164" fontId="5" fillId="2" borderId="19" xfId="1" applyFont="1" applyFill="1" applyBorder="1" applyAlignment="1">
      <alignment vertical="center"/>
    </xf>
    <xf numFmtId="164" fontId="5" fillId="4" borderId="19" xfId="1" applyFont="1" applyFill="1" applyBorder="1" applyAlignment="1">
      <alignment vertical="center"/>
    </xf>
    <xf numFmtId="164" fontId="7" fillId="2" borderId="19" xfId="1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164" fontId="5" fillId="2" borderId="24" xfId="1" applyFont="1" applyFill="1" applyBorder="1" applyAlignment="1">
      <alignment vertical="center"/>
    </xf>
    <xf numFmtId="164" fontId="5" fillId="7" borderId="19" xfId="1" applyFont="1" applyFill="1" applyBorder="1" applyAlignment="1">
      <alignment vertical="center"/>
    </xf>
    <xf numFmtId="164" fontId="5" fillId="7" borderId="20" xfId="1" applyFont="1" applyFill="1" applyBorder="1" applyAlignment="1">
      <alignment vertical="center"/>
    </xf>
    <xf numFmtId="164" fontId="5" fillId="7" borderId="14" xfId="1" applyFont="1" applyFill="1" applyBorder="1" applyAlignment="1">
      <alignment vertical="center"/>
    </xf>
    <xf numFmtId="164" fontId="5" fillId="7" borderId="22" xfId="1" applyFont="1" applyFill="1" applyBorder="1" applyAlignment="1">
      <alignment vertical="center"/>
    </xf>
    <xf numFmtId="164" fontId="5" fillId="7" borderId="24" xfId="1" applyFont="1" applyFill="1" applyBorder="1" applyAlignment="1">
      <alignment vertical="center"/>
    </xf>
    <xf numFmtId="164" fontId="5" fillId="7" borderId="25" xfId="1" applyFont="1" applyFill="1" applyBorder="1" applyAlignment="1">
      <alignment vertical="center"/>
    </xf>
    <xf numFmtId="0" fontId="1" fillId="0" borderId="0" xfId="3"/>
    <xf numFmtId="0" fontId="1" fillId="0" borderId="0" xfId="3" applyBorder="1"/>
    <xf numFmtId="0" fontId="6" fillId="0" borderId="0" xfId="3" applyFont="1" applyAlignment="1"/>
    <xf numFmtId="0" fontId="12" fillId="0" borderId="0" xfId="3" applyFont="1" applyAlignment="1"/>
    <xf numFmtId="0" fontId="25" fillId="0" borderId="0" xfId="4"/>
    <xf numFmtId="0" fontId="25" fillId="0" borderId="0" xfId="4" applyBorder="1"/>
    <xf numFmtId="0" fontId="25" fillId="0" borderId="0" xfId="4" applyAlignment="1">
      <alignment vertical="center"/>
    </xf>
    <xf numFmtId="0" fontId="5" fillId="0" borderId="14" xfId="4" applyFont="1" applyBorder="1" applyAlignment="1">
      <alignment vertical="center"/>
    </xf>
    <xf numFmtId="0" fontId="5" fillId="0" borderId="18" xfId="4" applyFont="1" applyBorder="1" applyAlignment="1">
      <alignment horizontal="center" vertical="center"/>
    </xf>
    <xf numFmtId="0" fontId="5" fillId="0" borderId="19" xfId="4" applyFont="1" applyBorder="1" applyAlignment="1">
      <alignment vertical="center"/>
    </xf>
    <xf numFmtId="0" fontId="5" fillId="0" borderId="21" xfId="4" applyFont="1" applyBorder="1" applyAlignment="1">
      <alignment horizontal="center" vertical="center"/>
    </xf>
    <xf numFmtId="0" fontId="5" fillId="0" borderId="24" xfId="4" applyFont="1" applyBorder="1" applyAlignment="1">
      <alignment vertical="center" wrapText="1"/>
    </xf>
    <xf numFmtId="166" fontId="5" fillId="0" borderId="38" xfId="5" applyNumberFormat="1" applyFont="1" applyBorder="1" applyAlignment="1">
      <alignment vertical="center"/>
    </xf>
    <xf numFmtId="166" fontId="5" fillId="0" borderId="16" xfId="5" applyNumberFormat="1" applyFont="1" applyBorder="1" applyAlignment="1">
      <alignment vertical="center"/>
    </xf>
    <xf numFmtId="166" fontId="5" fillId="0" borderId="39" xfId="5" applyNumberFormat="1" applyFont="1" applyBorder="1" applyAlignment="1">
      <alignment vertical="center"/>
    </xf>
    <xf numFmtId="164" fontId="5" fillId="7" borderId="18" xfId="1" quotePrefix="1" applyFont="1" applyFill="1" applyBorder="1" applyAlignment="1">
      <alignment horizontal="center" vertical="center"/>
    </xf>
    <xf numFmtId="164" fontId="25" fillId="7" borderId="19" xfId="1" applyFont="1" applyFill="1" applyBorder="1" applyAlignment="1">
      <alignment vertical="center"/>
    </xf>
    <xf numFmtId="164" fontId="25" fillId="7" borderId="20" xfId="1" applyFont="1" applyFill="1" applyBorder="1" applyAlignment="1">
      <alignment vertical="center"/>
    </xf>
    <xf numFmtId="164" fontId="5" fillId="7" borderId="21" xfId="1" quotePrefix="1" applyFont="1" applyFill="1" applyBorder="1" applyAlignment="1">
      <alignment horizontal="center" vertical="center"/>
    </xf>
    <xf numFmtId="164" fontId="25" fillId="7" borderId="14" xfId="1" applyFont="1" applyFill="1" applyBorder="1" applyAlignment="1">
      <alignment vertical="center"/>
    </xf>
    <xf numFmtId="164" fontId="25" fillId="7" borderId="22" xfId="1" applyFont="1" applyFill="1" applyBorder="1" applyAlignment="1">
      <alignment vertical="center"/>
    </xf>
    <xf numFmtId="164" fontId="5" fillId="7" borderId="23" xfId="1" quotePrefix="1" applyFont="1" applyFill="1" applyBorder="1" applyAlignment="1">
      <alignment horizontal="center" vertical="center"/>
    </xf>
    <xf numFmtId="164" fontId="25" fillId="7" borderId="24" xfId="1" applyFont="1" applyFill="1" applyBorder="1" applyAlignment="1">
      <alignment vertical="center"/>
    </xf>
    <xf numFmtId="164" fontId="25" fillId="7" borderId="25" xfId="1" applyFont="1" applyFill="1" applyBorder="1" applyAlignment="1">
      <alignment vertical="center"/>
    </xf>
    <xf numFmtId="0" fontId="6" fillId="0" borderId="0" xfId="4" applyFont="1" applyBorder="1" applyAlignment="1">
      <alignment horizontal="left"/>
    </xf>
    <xf numFmtId="0" fontId="27" fillId="2" borderId="0" xfId="0" applyFont="1" applyFill="1" applyBorder="1" applyAlignment="1">
      <alignment vertical="center"/>
    </xf>
    <xf numFmtId="166" fontId="5" fillId="0" borderId="14" xfId="5" applyNumberFormat="1" applyFont="1" applyBorder="1" applyAlignment="1">
      <alignment vertical="center"/>
    </xf>
    <xf numFmtId="164" fontId="5" fillId="7" borderId="14" xfId="1" quotePrefix="1" applyFont="1" applyFill="1" applyBorder="1" applyAlignment="1">
      <alignment horizontal="center" vertical="center"/>
    </xf>
    <xf numFmtId="164" fontId="5" fillId="7" borderId="19" xfId="1" quotePrefix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164" fontId="5" fillId="4" borderId="24" xfId="1" applyFont="1" applyFill="1" applyBorder="1" applyAlignment="1">
      <alignment vertical="center"/>
    </xf>
    <xf numFmtId="0" fontId="4" fillId="4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166" fontId="5" fillId="0" borderId="24" xfId="5" applyNumberFormat="1" applyFont="1" applyBorder="1" applyAlignment="1">
      <alignment vertical="center"/>
    </xf>
    <xf numFmtId="164" fontId="5" fillId="7" borderId="24" xfId="1" quotePrefix="1" applyFont="1" applyFill="1" applyBorder="1" applyAlignment="1">
      <alignment horizontal="center" vertical="center"/>
    </xf>
    <xf numFmtId="164" fontId="12" fillId="7" borderId="24" xfId="1" applyFont="1" applyFill="1" applyBorder="1" applyAlignment="1">
      <alignment vertical="center"/>
    </xf>
    <xf numFmtId="164" fontId="12" fillId="7" borderId="25" xfId="1" applyFont="1" applyFill="1" applyBorder="1" applyAlignment="1">
      <alignment vertical="center"/>
    </xf>
    <xf numFmtId="0" fontId="5" fillId="0" borderId="14" xfId="4" applyFont="1" applyBorder="1" applyAlignment="1">
      <alignment horizontal="left" vertical="center" wrapText="1"/>
    </xf>
    <xf numFmtId="0" fontId="5" fillId="0" borderId="24" xfId="4" quotePrefix="1" applyFont="1" applyBorder="1" applyAlignment="1">
      <alignment horizontal="left" vertical="center" wrapText="1"/>
    </xf>
    <xf numFmtId="0" fontId="5" fillId="0" borderId="19" xfId="4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164" fontId="12" fillId="7" borderId="14" xfId="1" applyFont="1" applyFill="1" applyBorder="1" applyAlignment="1">
      <alignment vertical="center"/>
    </xf>
    <xf numFmtId="164" fontId="12" fillId="7" borderId="22" xfId="1" applyFont="1" applyFill="1" applyBorder="1" applyAlignment="1">
      <alignment vertical="center"/>
    </xf>
    <xf numFmtId="0" fontId="5" fillId="0" borderId="23" xfId="4" applyFont="1" applyBorder="1" applyAlignment="1">
      <alignment horizontal="center" vertical="center"/>
    </xf>
    <xf numFmtId="166" fontId="5" fillId="0" borderId="14" xfId="5" applyNumberFormat="1" applyFont="1" applyBorder="1" applyAlignment="1">
      <alignment vertical="center" wrapText="1"/>
    </xf>
    <xf numFmtId="166" fontId="5" fillId="0" borderId="24" xfId="5" applyNumberFormat="1" applyFont="1" applyBorder="1" applyAlignment="1">
      <alignment vertical="center" wrapText="1"/>
    </xf>
    <xf numFmtId="166" fontId="5" fillId="0" borderId="14" xfId="5" applyNumberFormat="1" applyFont="1" applyBorder="1" applyAlignment="1">
      <alignment horizontal="left" vertical="center" wrapText="1"/>
    </xf>
    <xf numFmtId="0" fontId="5" fillId="0" borderId="26" xfId="4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66" fontId="5" fillId="0" borderId="11" xfId="5" applyNumberFormat="1" applyFont="1" applyBorder="1" applyAlignment="1">
      <alignment vertical="center" wrapText="1"/>
    </xf>
    <xf numFmtId="166" fontId="5" fillId="0" borderId="11" xfId="5" applyNumberFormat="1" applyFont="1" applyBorder="1" applyAlignment="1">
      <alignment vertical="center"/>
    </xf>
    <xf numFmtId="164" fontId="5" fillId="7" borderId="11" xfId="1" quotePrefix="1" applyFont="1" applyFill="1" applyBorder="1" applyAlignment="1">
      <alignment horizontal="center" vertical="center"/>
    </xf>
    <xf numFmtId="164" fontId="12" fillId="7" borderId="11" xfId="1" applyFont="1" applyFill="1" applyBorder="1" applyAlignment="1">
      <alignment vertical="center"/>
    </xf>
    <xf numFmtId="164" fontId="12" fillId="7" borderId="27" xfId="1" applyFont="1" applyFill="1" applyBorder="1" applyAlignment="1">
      <alignment vertical="center"/>
    </xf>
    <xf numFmtId="0" fontId="6" fillId="0" borderId="0" xfId="4" applyFont="1" applyBorder="1" applyAlignment="1">
      <alignment horizontal="left"/>
    </xf>
    <xf numFmtId="0" fontId="5" fillId="0" borderId="24" xfId="4" applyFont="1" applyBorder="1" applyAlignment="1">
      <alignment horizontal="left" vertical="center" wrapText="1"/>
    </xf>
    <xf numFmtId="0" fontId="5" fillId="0" borderId="24" xfId="4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166" fontId="5" fillId="0" borderId="19" xfId="5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6" fillId="0" borderId="0" xfId="4" applyFont="1" applyBorder="1" applyAlignment="1">
      <alignment horizontal="left"/>
    </xf>
    <xf numFmtId="0" fontId="5" fillId="0" borderId="14" xfId="4" applyFont="1" applyBorder="1" applyAlignment="1">
      <alignment horizontal="center" vertical="center"/>
    </xf>
    <xf numFmtId="0" fontId="5" fillId="0" borderId="24" xfId="4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19" xfId="4" applyFont="1" applyBorder="1" applyAlignment="1">
      <alignment horizontal="left" vertical="center" wrapText="1"/>
    </xf>
    <xf numFmtId="0" fontId="6" fillId="6" borderId="35" xfId="4" applyFont="1" applyFill="1" applyBorder="1" applyAlignment="1">
      <alignment horizontal="center" vertical="center"/>
    </xf>
    <xf numFmtId="0" fontId="6" fillId="6" borderId="13" xfId="4" applyFont="1" applyFill="1" applyBorder="1" applyAlignment="1">
      <alignment horizontal="center" vertical="center"/>
    </xf>
    <xf numFmtId="0" fontId="6" fillId="6" borderId="28" xfId="4" applyFont="1" applyFill="1" applyBorder="1" applyAlignment="1">
      <alignment horizontal="center" vertical="center"/>
    </xf>
    <xf numFmtId="0" fontId="6" fillId="6" borderId="29" xfId="4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10" fillId="0" borderId="6" xfId="4" applyFont="1" applyBorder="1" applyAlignment="1">
      <alignment horizontal="right"/>
    </xf>
    <xf numFmtId="0" fontId="10" fillId="0" borderId="0" xfId="4" applyFont="1" applyAlignment="1">
      <alignment horizontal="right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1" fillId="0" borderId="2" xfId="4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24" fillId="0" borderId="0" xfId="3" applyFont="1" applyAlignment="1">
      <alignment horizontal="center"/>
    </xf>
    <xf numFmtId="0" fontId="29" fillId="0" borderId="0" xfId="4" applyFont="1" applyBorder="1" applyAlignment="1">
      <alignment horizontal="center"/>
    </xf>
    <xf numFmtId="0" fontId="33" fillId="0" borderId="1" xfId="4" applyFont="1" applyBorder="1" applyAlignment="1">
      <alignment horizontal="center" vertical="center"/>
    </xf>
    <xf numFmtId="0" fontId="6" fillId="6" borderId="36" xfId="4" applyFont="1" applyFill="1" applyBorder="1" applyAlignment="1">
      <alignment horizontal="center" vertical="center"/>
    </xf>
    <xf numFmtId="0" fontId="6" fillId="6" borderId="37" xfId="4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6" fillId="0" borderId="0" xfId="4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6" fillId="0" borderId="0" xfId="4" applyFont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33" fillId="0" borderId="0" xfId="4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" fillId="6" borderId="18" xfId="4" applyFont="1" applyFill="1" applyBorder="1" applyAlignment="1">
      <alignment horizontal="center" vertical="center"/>
    </xf>
    <xf numFmtId="0" fontId="6" fillId="6" borderId="26" xfId="4" applyFont="1" applyFill="1" applyBorder="1" applyAlignment="1">
      <alignment horizontal="center" vertical="center"/>
    </xf>
    <xf numFmtId="0" fontId="6" fillId="6" borderId="19" xfId="4" applyFont="1" applyFill="1" applyBorder="1" applyAlignment="1">
      <alignment horizontal="center" vertical="center"/>
    </xf>
    <xf numFmtId="0" fontId="6" fillId="6" borderId="11" xfId="4" applyFont="1" applyFill="1" applyBorder="1" applyAlignment="1">
      <alignment horizontal="center" vertical="center"/>
    </xf>
    <xf numFmtId="0" fontId="6" fillId="6" borderId="38" xfId="4" applyFont="1" applyFill="1" applyBorder="1" applyAlignment="1">
      <alignment horizontal="center" vertical="center"/>
    </xf>
    <xf numFmtId="0" fontId="6" fillId="6" borderId="3" xfId="4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" fillId="0" borderId="2" xfId="4" applyFont="1" applyBorder="1" applyAlignment="1">
      <alignment horizontal="left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164" fontId="3" fillId="0" borderId="0" xfId="1" applyFon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26" fillId="0" borderId="0" xfId="4" quotePrefix="1" applyFont="1" applyFill="1" applyBorder="1" applyAlignment="1">
      <alignment horizontal="left" vertical="center"/>
    </xf>
    <xf numFmtId="0" fontId="26" fillId="0" borderId="0" xfId="4" quotePrefix="1" applyFont="1" applyBorder="1" applyAlignment="1">
      <alignment horizontal="left" vertical="center"/>
    </xf>
  </cellXfs>
  <cellStyles count="6">
    <cellStyle name="Millares" xfId="1" builtinId="3"/>
    <cellStyle name="Millares 2" xfId="5" xr:uid="{00000000-0005-0000-0000-000001000000}"/>
    <cellStyle name="Moneda" xfId="2" builtinId="4"/>
    <cellStyle name="Normal" xfId="0" builtinId="0"/>
    <cellStyle name="Normal 2" xfId="3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1117652</xdr:colOff>
      <xdr:row>7</xdr:row>
      <xdr:rowOff>42429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0304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609601</xdr:colOff>
      <xdr:row>3</xdr:row>
      <xdr:rowOff>38101</xdr:rowOff>
    </xdr:from>
    <xdr:to>
      <xdr:col>6</xdr:col>
      <xdr:colOff>133351</xdr:colOff>
      <xdr:row>9</xdr:row>
      <xdr:rowOff>1</xdr:rowOff>
    </xdr:to>
    <xdr:pic>
      <xdr:nvPicPr>
        <xdr:cNvPr id="2" name="Picture 1" descr="LOGO PENT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609601"/>
          <a:ext cx="16573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609601</xdr:colOff>
      <xdr:row>0</xdr:row>
      <xdr:rowOff>0</xdr:rowOff>
    </xdr:from>
    <xdr:to>
      <xdr:col>6</xdr:col>
      <xdr:colOff>133351</xdr:colOff>
      <xdr:row>3</xdr:row>
      <xdr:rowOff>1</xdr:rowOff>
    </xdr:to>
    <xdr:pic>
      <xdr:nvPicPr>
        <xdr:cNvPr id="2" name="Picture 1" descr="LOGO PENT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6" y="609601"/>
          <a:ext cx="16573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565415</xdr:colOff>
      <xdr:row>2</xdr:row>
      <xdr:rowOff>11113</xdr:rowOff>
    </xdr:from>
    <xdr:to>
      <xdr:col>6</xdr:col>
      <xdr:colOff>550334</xdr:colOff>
      <xdr:row>7</xdr:row>
      <xdr:rowOff>137583</xdr:rowOff>
    </xdr:to>
    <xdr:pic>
      <xdr:nvPicPr>
        <xdr:cNvPr id="2" name="Picture 1" descr="LOGO PENT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1665" y="392113"/>
          <a:ext cx="1708944" cy="10789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993827</xdr:colOff>
      <xdr:row>6</xdr:row>
      <xdr:rowOff>147204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030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1136702</xdr:colOff>
      <xdr:row>6</xdr:row>
      <xdr:rowOff>147204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0304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1117652</xdr:colOff>
      <xdr:row>7</xdr:row>
      <xdr:rowOff>42429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0304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1136702</xdr:colOff>
      <xdr:row>6</xdr:row>
      <xdr:rowOff>147204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0304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1117652</xdr:colOff>
      <xdr:row>7</xdr:row>
      <xdr:rowOff>42429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869E1E9-31D5-40A1-B069-246C0242A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116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1117652</xdr:colOff>
      <xdr:row>7</xdr:row>
      <xdr:rowOff>42429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F96CD1E-6D83-410B-B1B4-3DDB19A65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116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126617</xdr:colOff>
      <xdr:row>1</xdr:row>
      <xdr:rowOff>69273</xdr:rowOff>
    </xdr:from>
    <xdr:to>
      <xdr:col>1</xdr:col>
      <xdr:colOff>1117652</xdr:colOff>
      <xdr:row>7</xdr:row>
      <xdr:rowOff>42429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546E0A8-CFA0-49E4-909F-531149769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7" y="259773"/>
          <a:ext cx="1314885" cy="11161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609601</xdr:colOff>
      <xdr:row>3</xdr:row>
      <xdr:rowOff>38101</xdr:rowOff>
    </xdr:from>
    <xdr:to>
      <xdr:col>7</xdr:col>
      <xdr:colOff>133351</xdr:colOff>
      <xdr:row>9</xdr:row>
      <xdr:rowOff>1</xdr:rowOff>
    </xdr:to>
    <xdr:pic>
      <xdr:nvPicPr>
        <xdr:cNvPr id="2" name="Picture 1" descr="LOGO PENT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609601"/>
          <a:ext cx="16573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CONTA/Desktop/todo_de_contabilidad/Informacion%20Publica%20(pagina)/Pagina%20INFO%20PUBLICA/A&#241;o%202021/Numeral%204/1-%20Planillas%20de%20Salarios%20-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RENGLON 011"/>
      <sheetName val="RENGLON 021"/>
      <sheetName val="RENGLON 029"/>
      <sheetName val="OSCAR GARCIA"/>
      <sheetName val="LAZARO MERIDA"/>
      <sheetName val="BONO 14 LUCKY"/>
      <sheetName val="Humberto"/>
    </sheetNames>
    <sheetDataSet>
      <sheetData sheetId="0">
        <row r="23">
          <cell r="D23" t="str">
            <v>(Base legal Decreto 57-2008, artículo 10 numeral 4) INFORMACIÓN PÚBLICA DE OFICIO</v>
          </cell>
        </row>
      </sheetData>
      <sheetData sheetId="1">
        <row r="26">
          <cell r="D26" t="str">
            <v>(Base legal Decreto 57-2008, artículo 10 numeral 4) INFORMACIÓN PÚBLICA DE OFICIO</v>
          </cell>
        </row>
      </sheetData>
      <sheetData sheetId="2">
        <row r="19">
          <cell r="D19" t="str">
            <v>(Base legal Decreto 57-2008, artículo 10 numeral 4) INFORMACIÓN PÚBLICA DE OFICIO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="110" zoomScaleNormal="100" zoomScaleSheetLayoutView="110" workbookViewId="0">
      <selection activeCell="G15" sqref="G15"/>
    </sheetView>
  </sheetViews>
  <sheetFormatPr baseColWidth="10" defaultRowHeight="12.75" x14ac:dyDescent="0.2"/>
  <cols>
    <col min="1" max="1" width="4.85546875" style="158" customWidth="1"/>
    <col min="2" max="2" width="34.42578125" style="158" customWidth="1"/>
    <col min="3" max="3" width="25.85546875" style="158" customWidth="1"/>
    <col min="4" max="4" width="25" style="158" customWidth="1"/>
    <col min="5" max="9" width="14.42578125" style="158" customWidth="1"/>
    <col min="10" max="16384" width="11.42578125" style="158"/>
  </cols>
  <sheetData>
    <row r="1" spans="1:8" s="154" customFormat="1" ht="15" x14ac:dyDescent="0.25">
      <c r="B1" s="155"/>
    </row>
    <row r="2" spans="1:8" s="154" customFormat="1" ht="15" x14ac:dyDescent="0.25">
      <c r="B2" s="155"/>
      <c r="C2" s="240" t="s">
        <v>86</v>
      </c>
      <c r="D2" s="240"/>
      <c r="E2" s="240"/>
      <c r="F2" s="240"/>
      <c r="G2" s="240"/>
      <c r="H2" s="240"/>
    </row>
    <row r="3" spans="1:8" s="154" customFormat="1" ht="15" x14ac:dyDescent="0.25">
      <c r="B3" s="155"/>
      <c r="C3" s="240" t="s">
        <v>87</v>
      </c>
      <c r="D3" s="240"/>
      <c r="E3" s="240"/>
      <c r="F3" s="240"/>
      <c r="G3" s="240"/>
      <c r="H3" s="240"/>
    </row>
    <row r="4" spans="1:8" s="154" customFormat="1" ht="15" x14ac:dyDescent="0.25">
      <c r="B4" s="155"/>
      <c r="C4" s="240" t="s">
        <v>88</v>
      </c>
      <c r="D4" s="240"/>
      <c r="E4" s="240"/>
      <c r="F4" s="240"/>
      <c r="G4" s="240"/>
      <c r="H4" s="240"/>
    </row>
    <row r="5" spans="1:8" s="154" customFormat="1" ht="15" x14ac:dyDescent="0.25">
      <c r="B5" s="155"/>
      <c r="C5" s="240" t="s">
        <v>89</v>
      </c>
      <c r="D5" s="240"/>
      <c r="E5" s="240"/>
      <c r="F5" s="240"/>
      <c r="G5" s="240"/>
      <c r="H5" s="240"/>
    </row>
    <row r="6" spans="1:8" s="154" customFormat="1" ht="15" x14ac:dyDescent="0.25">
      <c r="B6" s="155"/>
      <c r="C6" s="240" t="s">
        <v>90</v>
      </c>
      <c r="D6" s="240"/>
      <c r="E6" s="240"/>
      <c r="F6" s="240"/>
      <c r="G6" s="240"/>
      <c r="H6" s="240"/>
    </row>
    <row r="7" spans="1:8" s="154" customFormat="1" ht="15" x14ac:dyDescent="0.25">
      <c r="A7" s="156"/>
      <c r="B7" s="156"/>
      <c r="C7" s="240" t="s">
        <v>152</v>
      </c>
      <c r="D7" s="240"/>
      <c r="E7" s="240"/>
      <c r="F7" s="240"/>
      <c r="G7" s="240"/>
      <c r="H7" s="240"/>
    </row>
    <row r="8" spans="1:8" s="154" customFormat="1" ht="15" x14ac:dyDescent="0.25">
      <c r="A8" s="157"/>
      <c r="B8" s="157"/>
      <c r="C8" s="240" t="s">
        <v>153</v>
      </c>
      <c r="D8" s="240"/>
      <c r="E8" s="240"/>
      <c r="F8" s="240"/>
      <c r="G8" s="240"/>
      <c r="H8" s="240"/>
    </row>
    <row r="9" spans="1:8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8" x14ac:dyDescent="0.2">
      <c r="A10" s="252" t="s">
        <v>103</v>
      </c>
      <c r="B10" s="252"/>
      <c r="C10" s="252"/>
      <c r="D10" s="252"/>
      <c r="E10" s="252"/>
      <c r="F10" s="252"/>
      <c r="G10" s="252"/>
      <c r="H10" s="252"/>
    </row>
    <row r="11" spans="1:8" s="159" customFormat="1" ht="18.75" customHeight="1" thickBot="1" x14ac:dyDescent="0.25">
      <c r="A11" s="253" t="s">
        <v>68</v>
      </c>
      <c r="B11" s="253"/>
      <c r="C11" s="253"/>
      <c r="D11" s="253"/>
      <c r="E11" s="253"/>
      <c r="F11" s="253"/>
      <c r="G11" s="253"/>
      <c r="H11" s="253"/>
    </row>
    <row r="12" spans="1:8" s="160" customFormat="1" x14ac:dyDescent="0.25">
      <c r="A12" s="254" t="s">
        <v>1</v>
      </c>
      <c r="B12" s="232" t="s">
        <v>2</v>
      </c>
      <c r="C12" s="232" t="s">
        <v>3</v>
      </c>
      <c r="D12" s="234" t="s">
        <v>142</v>
      </c>
      <c r="E12" s="238" t="s">
        <v>62</v>
      </c>
      <c r="F12" s="236" t="s">
        <v>63</v>
      </c>
      <c r="G12" s="236" t="s">
        <v>64</v>
      </c>
      <c r="H12" s="243" t="s">
        <v>65</v>
      </c>
    </row>
    <row r="13" spans="1:8" s="160" customFormat="1" x14ac:dyDescent="0.25">
      <c r="A13" s="255"/>
      <c r="B13" s="233"/>
      <c r="C13" s="233"/>
      <c r="D13" s="235"/>
      <c r="E13" s="239"/>
      <c r="F13" s="237"/>
      <c r="G13" s="237"/>
      <c r="H13" s="244"/>
    </row>
    <row r="14" spans="1:8" s="160" customFormat="1" ht="36.75" customHeight="1" x14ac:dyDescent="0.25">
      <c r="A14" s="164">
        <v>1</v>
      </c>
      <c r="B14" s="195" t="s">
        <v>92</v>
      </c>
      <c r="C14" s="226" t="s">
        <v>133</v>
      </c>
      <c r="D14" s="167">
        <v>0</v>
      </c>
      <c r="E14" s="172">
        <v>0</v>
      </c>
      <c r="F14" s="173">
        <v>0</v>
      </c>
      <c r="G14" s="173">
        <v>17608.93</v>
      </c>
      <c r="H14" s="174">
        <v>0</v>
      </c>
    </row>
    <row r="15" spans="1:8" s="160" customFormat="1" ht="36.75" customHeight="1" x14ac:dyDescent="0.25">
      <c r="A15" s="164">
        <v>2</v>
      </c>
      <c r="B15" s="195" t="s">
        <v>136</v>
      </c>
      <c r="C15" s="226" t="s">
        <v>134</v>
      </c>
      <c r="D15" s="167">
        <v>0</v>
      </c>
      <c r="E15" s="172">
        <v>0</v>
      </c>
      <c r="F15" s="173">
        <v>0</v>
      </c>
      <c r="G15" s="173">
        <v>0</v>
      </c>
      <c r="H15" s="174">
        <v>0</v>
      </c>
    </row>
    <row r="16" spans="1:8" s="160" customFormat="1" ht="36.75" customHeight="1" x14ac:dyDescent="0.25">
      <c r="A16" s="164">
        <v>3</v>
      </c>
      <c r="B16" s="195" t="s">
        <v>137</v>
      </c>
      <c r="C16" s="226" t="s">
        <v>135</v>
      </c>
      <c r="D16" s="167">
        <v>0</v>
      </c>
      <c r="E16" s="172">
        <v>0</v>
      </c>
      <c r="F16" s="173">
        <v>0</v>
      </c>
      <c r="G16" s="173">
        <v>0</v>
      </c>
      <c r="H16" s="174">
        <v>0</v>
      </c>
    </row>
    <row r="17" spans="1:8" s="160" customFormat="1" ht="36.75" customHeight="1" x14ac:dyDescent="0.25">
      <c r="A17" s="164">
        <v>4</v>
      </c>
      <c r="B17" s="195" t="s">
        <v>138</v>
      </c>
      <c r="C17" s="226" t="s">
        <v>116</v>
      </c>
      <c r="D17" s="167">
        <v>0</v>
      </c>
      <c r="E17" s="172">
        <v>0</v>
      </c>
      <c r="F17" s="173">
        <v>0</v>
      </c>
      <c r="G17" s="173">
        <v>0</v>
      </c>
      <c r="H17" s="174">
        <v>0</v>
      </c>
    </row>
    <row r="18" spans="1:8" s="160" customFormat="1" ht="36.75" customHeight="1" thickBot="1" x14ac:dyDescent="0.3">
      <c r="A18" s="164">
        <v>5</v>
      </c>
      <c r="B18" s="196" t="s">
        <v>139</v>
      </c>
      <c r="C18" s="227" t="s">
        <v>117</v>
      </c>
      <c r="D18" s="168">
        <v>0</v>
      </c>
      <c r="E18" s="175">
        <v>0</v>
      </c>
      <c r="F18" s="176">
        <v>0</v>
      </c>
      <c r="G18" s="176">
        <v>0</v>
      </c>
      <c r="H18" s="177">
        <v>0</v>
      </c>
    </row>
    <row r="19" spans="1:8" x14ac:dyDescent="0.2">
      <c r="A19" s="249" t="s">
        <v>84</v>
      </c>
      <c r="B19" s="249"/>
      <c r="C19" s="249"/>
    </row>
    <row r="20" spans="1:8" x14ac:dyDescent="0.2">
      <c r="A20" s="178" t="s">
        <v>143</v>
      </c>
      <c r="B20" s="178"/>
      <c r="C20" s="178"/>
    </row>
    <row r="21" spans="1:8" x14ac:dyDescent="0.2">
      <c r="A21" s="250"/>
      <c r="B21" s="250"/>
      <c r="C21" s="250"/>
    </row>
    <row r="22" spans="1:8" x14ac:dyDescent="0.2">
      <c r="B22" s="245" t="s">
        <v>141</v>
      </c>
      <c r="C22" s="246"/>
    </row>
    <row r="23" spans="1:8" ht="12.75" customHeight="1" x14ac:dyDescent="0.2">
      <c r="B23" s="247"/>
      <c r="C23" s="248"/>
      <c r="D23" s="241" t="s">
        <v>91</v>
      </c>
      <c r="E23" s="242"/>
      <c r="F23" s="242"/>
      <c r="G23" s="242"/>
      <c r="H23" s="242"/>
    </row>
  </sheetData>
  <mergeCells count="22">
    <mergeCell ref="C7:H7"/>
    <mergeCell ref="C8:H8"/>
    <mergeCell ref="D23:H23"/>
    <mergeCell ref="C2:H2"/>
    <mergeCell ref="C3:H3"/>
    <mergeCell ref="C4:H4"/>
    <mergeCell ref="C5:H5"/>
    <mergeCell ref="C6:H6"/>
    <mergeCell ref="H12:H13"/>
    <mergeCell ref="B22:C23"/>
    <mergeCell ref="A19:C19"/>
    <mergeCell ref="A21:C21"/>
    <mergeCell ref="A9:H9"/>
    <mergeCell ref="A10:H10"/>
    <mergeCell ref="A11:H11"/>
    <mergeCell ref="A12:A13"/>
    <mergeCell ref="B12:B13"/>
    <mergeCell ref="C12:C13"/>
    <mergeCell ref="D12:D13"/>
    <mergeCell ref="G12:G13"/>
    <mergeCell ref="E12:E13"/>
    <mergeCell ref="F12:F1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34"/>
  <sheetViews>
    <sheetView view="pageBreakPreview" topLeftCell="A10" zoomScale="90" zoomScaleNormal="100" zoomScaleSheetLayoutView="90" workbookViewId="0">
      <selection activeCell="B24" sqref="B24"/>
    </sheetView>
  </sheetViews>
  <sheetFormatPr baseColWidth="10" defaultRowHeight="15" x14ac:dyDescent="0.25"/>
  <cols>
    <col min="1" max="1" width="5.7109375" customWidth="1"/>
    <col min="2" max="2" width="25.5703125" bestFit="1" customWidth="1"/>
    <col min="3" max="3" width="22.5703125" bestFit="1" customWidth="1"/>
    <col min="4" max="4" width="10.28515625" bestFit="1" customWidth="1"/>
    <col min="5" max="5" width="11.42578125" bestFit="1" customWidth="1"/>
    <col min="6" max="6" width="10.28515625" bestFit="1" customWidth="1"/>
    <col min="7" max="7" width="11.85546875" bestFit="1" customWidth="1"/>
    <col min="8" max="8" width="10.28515625" bestFit="1" customWidth="1"/>
    <col min="9" max="9" width="8.42578125" customWidth="1"/>
    <col min="10" max="10" width="37.42578125" customWidth="1"/>
  </cols>
  <sheetData>
    <row r="2" spans="1:10" x14ac:dyDescent="0.25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x14ac:dyDescent="0.25">
      <c r="A3" s="16"/>
      <c r="B3" s="1"/>
      <c r="C3" s="1"/>
      <c r="D3" s="1"/>
      <c r="E3" s="1"/>
      <c r="F3" s="1"/>
      <c r="G3" s="1"/>
      <c r="H3" s="1"/>
      <c r="I3" s="1"/>
      <c r="J3" s="17"/>
    </row>
    <row r="4" spans="1:10" x14ac:dyDescent="0.25">
      <c r="A4" s="16"/>
      <c r="B4" s="1"/>
      <c r="C4" s="1"/>
      <c r="D4" s="1"/>
      <c r="E4" s="1"/>
      <c r="F4" s="1"/>
      <c r="G4" s="1"/>
      <c r="H4" s="1"/>
      <c r="I4" s="1"/>
      <c r="J4" s="17"/>
    </row>
    <row r="5" spans="1:10" x14ac:dyDescent="0.25">
      <c r="A5" s="16"/>
      <c r="B5" s="1"/>
      <c r="C5" s="1"/>
      <c r="D5" s="1"/>
      <c r="E5" s="1"/>
      <c r="F5" s="1"/>
      <c r="G5" s="1"/>
      <c r="H5" s="1"/>
      <c r="I5" s="1"/>
      <c r="J5" s="17"/>
    </row>
    <row r="6" spans="1:10" x14ac:dyDescent="0.25">
      <c r="A6" s="16"/>
      <c r="B6" s="1"/>
      <c r="C6" s="1"/>
      <c r="D6" s="1"/>
      <c r="E6" s="1"/>
      <c r="F6" s="1"/>
      <c r="G6" s="1"/>
      <c r="H6" s="1"/>
      <c r="I6" s="1"/>
      <c r="J6" s="17"/>
    </row>
    <row r="7" spans="1:10" x14ac:dyDescent="0.25">
      <c r="A7" s="16"/>
      <c r="B7" s="1"/>
      <c r="C7" s="1"/>
      <c r="D7" s="1"/>
      <c r="E7" s="1"/>
      <c r="F7" s="1"/>
      <c r="G7" s="1"/>
      <c r="H7" s="1"/>
      <c r="I7" s="1"/>
      <c r="J7" s="17"/>
    </row>
    <row r="8" spans="1:10" x14ac:dyDescent="0.25">
      <c r="A8" s="16"/>
      <c r="B8" s="1"/>
      <c r="C8" s="1"/>
      <c r="D8" s="1"/>
      <c r="E8" s="1"/>
      <c r="F8" s="1"/>
      <c r="G8" s="1"/>
      <c r="H8" s="1"/>
      <c r="I8" s="1"/>
      <c r="J8" s="17"/>
    </row>
    <row r="9" spans="1:10" x14ac:dyDescent="0.25">
      <c r="A9" s="16"/>
      <c r="B9" s="1"/>
      <c r="C9" s="1"/>
      <c r="D9" s="1"/>
      <c r="E9" s="1"/>
      <c r="F9" s="1"/>
      <c r="G9" s="1"/>
      <c r="H9" s="1"/>
      <c r="I9" s="1"/>
      <c r="J9" s="17"/>
    </row>
    <row r="10" spans="1:10" x14ac:dyDescent="0.25">
      <c r="A10" s="16"/>
      <c r="B10" s="1"/>
      <c r="C10" s="1"/>
      <c r="D10" s="1"/>
      <c r="E10" s="1"/>
      <c r="F10" s="1"/>
      <c r="G10" s="1"/>
      <c r="H10" s="1"/>
      <c r="I10" s="1"/>
      <c r="J10" s="17"/>
    </row>
    <row r="11" spans="1:10" ht="18" x14ac:dyDescent="0.25">
      <c r="A11" s="316" t="s">
        <v>0</v>
      </c>
      <c r="B11" s="308"/>
      <c r="C11" s="308"/>
      <c r="D11" s="308"/>
      <c r="E11" s="308"/>
      <c r="F11" s="308"/>
      <c r="G11" s="308"/>
      <c r="H11" s="308"/>
      <c r="I11" s="308"/>
      <c r="J11" s="317"/>
    </row>
    <row r="12" spans="1:10" x14ac:dyDescent="0.25">
      <c r="A12" s="16"/>
      <c r="B12" s="1"/>
      <c r="C12" s="1"/>
      <c r="D12" s="1"/>
      <c r="E12" s="1"/>
      <c r="F12" s="1"/>
      <c r="G12" s="1"/>
      <c r="H12" s="1"/>
      <c r="I12" s="1"/>
      <c r="J12" s="17"/>
    </row>
    <row r="13" spans="1:10" ht="18" x14ac:dyDescent="0.25">
      <c r="A13" s="316" t="s">
        <v>42</v>
      </c>
      <c r="B13" s="308"/>
      <c r="C13" s="308"/>
      <c r="D13" s="308"/>
      <c r="E13" s="308"/>
      <c r="F13" s="308"/>
      <c r="G13" s="308"/>
      <c r="H13" s="308"/>
      <c r="I13" s="308"/>
      <c r="J13" s="317"/>
    </row>
    <row r="14" spans="1:10" ht="18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4"/>
    </row>
    <row r="15" spans="1:10" ht="18" x14ac:dyDescent="0.25">
      <c r="A15" s="316" t="s">
        <v>31</v>
      </c>
      <c r="B15" s="308"/>
      <c r="C15" s="308"/>
      <c r="D15" s="308"/>
      <c r="E15" s="308"/>
      <c r="F15" s="308"/>
      <c r="G15" s="308"/>
      <c r="H15" s="308"/>
      <c r="I15" s="308"/>
      <c r="J15" s="317"/>
    </row>
    <row r="16" spans="1:10" ht="18" x14ac:dyDescent="0.25">
      <c r="A16" s="82"/>
      <c r="B16" s="83"/>
      <c r="C16" s="83"/>
      <c r="D16" s="83"/>
      <c r="E16" s="83"/>
      <c r="F16" s="83"/>
      <c r="G16" s="83"/>
      <c r="H16" s="83"/>
      <c r="I16" s="83"/>
      <c r="J16" s="84"/>
    </row>
    <row r="17" spans="1:10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20"/>
    </row>
    <row r="18" spans="1:10" x14ac:dyDescent="0.25">
      <c r="A18" s="318" t="s">
        <v>1</v>
      </c>
      <c r="B18" s="318" t="s">
        <v>2</v>
      </c>
      <c r="C18" s="311" t="s">
        <v>3</v>
      </c>
      <c r="D18" s="318" t="s">
        <v>4</v>
      </c>
      <c r="E18" s="85" t="s">
        <v>32</v>
      </c>
      <c r="F18" s="318" t="s">
        <v>8</v>
      </c>
      <c r="G18" s="43" t="s">
        <v>9</v>
      </c>
      <c r="H18" s="44" t="s">
        <v>10</v>
      </c>
      <c r="I18" s="43" t="s">
        <v>1</v>
      </c>
      <c r="J18" s="318" t="s">
        <v>11</v>
      </c>
    </row>
    <row r="19" spans="1:10" x14ac:dyDescent="0.25">
      <c r="A19" s="310"/>
      <c r="B19" s="310"/>
      <c r="C19" s="311"/>
      <c r="D19" s="310"/>
      <c r="E19" s="86" t="s">
        <v>33</v>
      </c>
      <c r="F19" s="310"/>
      <c r="G19" s="46" t="s">
        <v>15</v>
      </c>
      <c r="H19" s="47" t="s">
        <v>16</v>
      </c>
      <c r="I19" s="46" t="s">
        <v>17</v>
      </c>
      <c r="J19" s="310"/>
    </row>
    <row r="20" spans="1:10" ht="56.25" customHeight="1" x14ac:dyDescent="0.25">
      <c r="A20" s="48" t="s">
        <v>18</v>
      </c>
      <c r="B20" s="49" t="s">
        <v>43</v>
      </c>
      <c r="C20" s="50" t="s">
        <v>41</v>
      </c>
      <c r="D20" s="51">
        <v>2500</v>
      </c>
      <c r="E20" s="48">
        <v>20</v>
      </c>
      <c r="F20" s="51">
        <f>+D20/30*E20</f>
        <v>1666.6666666666665</v>
      </c>
      <c r="G20" s="51">
        <v>0</v>
      </c>
      <c r="H20" s="51">
        <f>SUM(F20:G20)</f>
        <v>1666.6666666666665</v>
      </c>
      <c r="I20" s="52">
        <v>5241</v>
      </c>
      <c r="J20" s="53"/>
    </row>
    <row r="21" spans="1:10" ht="15.75" x14ac:dyDescent="0.25">
      <c r="A21" s="24"/>
      <c r="B21" s="25"/>
      <c r="C21" s="26"/>
      <c r="D21" s="27"/>
      <c r="E21" s="25"/>
      <c r="F21" s="27"/>
      <c r="G21" s="22"/>
      <c r="H21" s="22"/>
      <c r="I21" s="23"/>
      <c r="J21" s="21"/>
    </row>
    <row r="22" spans="1:10" x14ac:dyDescent="0.25">
      <c r="A22" s="28"/>
      <c r="C22" s="2" t="s">
        <v>26</v>
      </c>
      <c r="D22" s="29">
        <f>SUM(D20:D21)</f>
        <v>2500</v>
      </c>
      <c r="E22" s="30"/>
      <c r="F22" s="29">
        <f>SUM(F20:F21)</f>
        <v>1666.6666666666665</v>
      </c>
      <c r="G22" s="31">
        <f>SUM(G20:G21)</f>
        <v>0</v>
      </c>
      <c r="H22" s="31">
        <f>SUM(H20:H21)</f>
        <v>1666.6666666666665</v>
      </c>
      <c r="I22" s="3"/>
      <c r="J22" s="1"/>
    </row>
    <row r="23" spans="1:10" x14ac:dyDescent="0.25">
      <c r="A23" s="1"/>
      <c r="D23" s="1"/>
      <c r="E23" s="1"/>
      <c r="F23" s="4"/>
      <c r="H23" s="4"/>
      <c r="I23" s="1"/>
    </row>
    <row r="24" spans="1:10" x14ac:dyDescent="0.25">
      <c r="A24" s="1"/>
      <c r="D24" s="5"/>
      <c r="F24" s="4"/>
      <c r="G24" s="4"/>
      <c r="I24" s="1"/>
    </row>
    <row r="25" spans="1:10" s="38" customFormat="1" x14ac:dyDescent="0.25">
      <c r="A25" s="37"/>
      <c r="B25" s="42"/>
      <c r="C25" s="42"/>
      <c r="D25" s="39"/>
      <c r="F25" s="40"/>
      <c r="H25" s="41"/>
      <c r="I25" s="39"/>
    </row>
    <row r="26" spans="1:10" x14ac:dyDescent="0.25">
      <c r="A26" s="1"/>
      <c r="B26" s="42"/>
      <c r="C26" s="42"/>
      <c r="D26" s="32"/>
      <c r="E26" s="7"/>
      <c r="F26" s="8"/>
    </row>
    <row r="27" spans="1:10" x14ac:dyDescent="0.25">
      <c r="B27" s="42"/>
      <c r="C27" s="42"/>
      <c r="D27" s="32"/>
      <c r="E27" s="33"/>
      <c r="F27" s="9"/>
      <c r="G27" s="6"/>
    </row>
    <row r="32" spans="1:10" ht="15.75" thickBot="1" x14ac:dyDescent="0.3">
      <c r="C32" s="1"/>
      <c r="D32" s="10"/>
      <c r="E32" s="10"/>
      <c r="F32" s="10"/>
      <c r="G32" s="11"/>
      <c r="I32" s="11"/>
      <c r="J32" s="11"/>
    </row>
    <row r="33" spans="3:10" x14ac:dyDescent="0.25">
      <c r="C33" s="12" t="s">
        <v>27</v>
      </c>
      <c r="D33" s="312" t="s">
        <v>28</v>
      </c>
      <c r="E33" s="312"/>
      <c r="F33" s="312"/>
      <c r="G33" s="312"/>
      <c r="H33" s="34"/>
      <c r="I33" s="312" t="s">
        <v>29</v>
      </c>
      <c r="J33" s="312"/>
    </row>
    <row r="34" spans="3:10" x14ac:dyDescent="0.25">
      <c r="D34" s="314" t="s">
        <v>34</v>
      </c>
      <c r="E34" s="314"/>
      <c r="F34" s="314"/>
      <c r="G34" s="314"/>
      <c r="I34" s="315" t="s">
        <v>30</v>
      </c>
      <c r="J34" s="315"/>
    </row>
  </sheetData>
  <mergeCells count="13">
    <mergeCell ref="D33:G33"/>
    <mergeCell ref="I33:J33"/>
    <mergeCell ref="D34:G34"/>
    <mergeCell ref="I34:J34"/>
    <mergeCell ref="A11:J11"/>
    <mergeCell ref="A13:J13"/>
    <mergeCell ref="A15:J15"/>
    <mergeCell ref="A18:A19"/>
    <mergeCell ref="B18:B19"/>
    <mergeCell ref="C18:C19"/>
    <mergeCell ref="D18:D19"/>
    <mergeCell ref="F18:F19"/>
    <mergeCell ref="J18:J19"/>
  </mergeCells>
  <pageMargins left="0.7" right="0.7" top="0.75" bottom="0.75" header="0.3" footer="0.3"/>
  <pageSetup scale="78" orientation="landscape" horizontalDpi="4294967294" verticalDpi="72" r:id="rId1"/>
  <headerFooter>
    <oddFooter>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view="pageBreakPreview" zoomScale="90" zoomScaleNormal="100" zoomScaleSheetLayoutView="90" workbookViewId="0">
      <selection activeCell="B24" sqref="B24"/>
    </sheetView>
  </sheetViews>
  <sheetFormatPr baseColWidth="10" defaultRowHeight="15" x14ac:dyDescent="0.25"/>
  <cols>
    <col min="1" max="1" width="5.7109375" customWidth="1"/>
    <col min="2" max="2" width="25.5703125" bestFit="1" customWidth="1"/>
    <col min="3" max="3" width="22.5703125" bestFit="1" customWidth="1"/>
    <col min="4" max="4" width="10.28515625" hidden="1" customWidth="1"/>
    <col min="5" max="5" width="11.42578125" hidden="1" customWidth="1"/>
    <col min="6" max="6" width="10.28515625" hidden="1" customWidth="1"/>
    <col min="7" max="7" width="11.85546875" hidden="1" customWidth="1"/>
    <col min="8" max="8" width="14.7109375" customWidth="1"/>
    <col min="9" max="9" width="15" customWidth="1"/>
    <col min="10" max="10" width="37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x14ac:dyDescent="0.25">
      <c r="A5" s="308" t="s">
        <v>0</v>
      </c>
      <c r="B5" s="308"/>
      <c r="C5" s="308"/>
      <c r="D5" s="308"/>
      <c r="E5" s="308"/>
      <c r="F5" s="308"/>
      <c r="G5" s="308"/>
      <c r="H5" s="308"/>
      <c r="I5" s="308"/>
      <c r="J5" s="308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5">
      <c r="A7" s="308" t="s">
        <v>51</v>
      </c>
      <c r="B7" s="308"/>
      <c r="C7" s="308"/>
      <c r="D7" s="308"/>
      <c r="E7" s="308"/>
      <c r="F7" s="308"/>
      <c r="G7" s="308"/>
      <c r="H7" s="308"/>
      <c r="I7" s="308"/>
      <c r="J7" s="308"/>
    </row>
    <row r="8" spans="1:10" ht="18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ht="18" x14ac:dyDescent="0.25">
      <c r="A9" s="308" t="s">
        <v>47</v>
      </c>
      <c r="B9" s="308"/>
      <c r="C9" s="308"/>
      <c r="D9" s="308"/>
      <c r="E9" s="308"/>
      <c r="F9" s="308"/>
      <c r="G9" s="308"/>
      <c r="H9" s="308"/>
      <c r="I9" s="308"/>
      <c r="J9" s="308"/>
    </row>
    <row r="10" spans="1:10" ht="18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</row>
    <row r="11" spans="1:10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318" t="s">
        <v>1</v>
      </c>
      <c r="B12" s="318" t="s">
        <v>2</v>
      </c>
      <c r="C12" s="311" t="s">
        <v>3</v>
      </c>
      <c r="D12" s="318" t="s">
        <v>4</v>
      </c>
      <c r="E12" s="90" t="s">
        <v>32</v>
      </c>
      <c r="F12" s="318" t="s">
        <v>8</v>
      </c>
      <c r="G12" s="43" t="s">
        <v>9</v>
      </c>
      <c r="H12" s="318" t="s">
        <v>48</v>
      </c>
      <c r="I12" s="43" t="s">
        <v>1</v>
      </c>
      <c r="J12" s="318" t="s">
        <v>11</v>
      </c>
    </row>
    <row r="13" spans="1:10" x14ac:dyDescent="0.25">
      <c r="A13" s="310"/>
      <c r="B13" s="310"/>
      <c r="C13" s="311"/>
      <c r="D13" s="310"/>
      <c r="E13" s="91" t="s">
        <v>33</v>
      </c>
      <c r="F13" s="310"/>
      <c r="G13" s="46" t="s">
        <v>15</v>
      </c>
      <c r="H13" s="310"/>
      <c r="I13" s="46" t="s">
        <v>17</v>
      </c>
      <c r="J13" s="310"/>
    </row>
    <row r="14" spans="1:10" ht="56.25" customHeight="1" x14ac:dyDescent="0.25">
      <c r="A14" s="48" t="s">
        <v>18</v>
      </c>
      <c r="B14" s="49" t="s">
        <v>49</v>
      </c>
      <c r="C14" s="50" t="s">
        <v>50</v>
      </c>
      <c r="D14" s="51">
        <v>2500</v>
      </c>
      <c r="E14" s="48">
        <v>20</v>
      </c>
      <c r="F14" s="51">
        <f>+D14/30*E14</f>
        <v>1666.6666666666665</v>
      </c>
      <c r="G14" s="51">
        <v>0</v>
      </c>
      <c r="H14" s="51">
        <v>1000</v>
      </c>
      <c r="I14" s="52">
        <v>5295</v>
      </c>
      <c r="J14" s="53"/>
    </row>
    <row r="15" spans="1:10" ht="15.75" x14ac:dyDescent="0.25">
      <c r="A15" s="24"/>
      <c r="B15" s="25"/>
      <c r="C15" s="26"/>
      <c r="D15" s="27"/>
      <c r="E15" s="25"/>
      <c r="F15" s="27"/>
      <c r="G15" s="22"/>
      <c r="H15" s="22"/>
      <c r="I15" s="23"/>
      <c r="J15" s="21"/>
    </row>
    <row r="16" spans="1:10" x14ac:dyDescent="0.25">
      <c r="A16" s="92"/>
      <c r="B16" s="14"/>
      <c r="C16" s="93" t="s">
        <v>26</v>
      </c>
      <c r="D16" s="29">
        <f>SUM(D14:D15)</f>
        <v>2500</v>
      </c>
      <c r="E16" s="94"/>
      <c r="F16" s="29">
        <f>SUM(F14:F15)</f>
        <v>1666.6666666666665</v>
      </c>
      <c r="G16" s="29">
        <f>SUM(G14:G15)</f>
        <v>0</v>
      </c>
      <c r="H16" s="29">
        <f>SUM(H14:H15)</f>
        <v>1000</v>
      </c>
      <c r="I16" s="95"/>
      <c r="J16" s="14"/>
    </row>
    <row r="17" spans="1:10" x14ac:dyDescent="0.25">
      <c r="A17" s="1"/>
      <c r="B17" s="1"/>
      <c r="C17" s="1"/>
      <c r="D17" s="1"/>
      <c r="E17" s="1"/>
      <c r="F17" s="96"/>
      <c r="G17" s="1"/>
      <c r="H17" s="96"/>
      <c r="I17" s="1"/>
      <c r="J17" s="1"/>
    </row>
    <row r="18" spans="1:10" x14ac:dyDescent="0.25">
      <c r="A18" s="1"/>
      <c r="B18" s="1"/>
      <c r="C18" s="1"/>
      <c r="D18" s="5"/>
      <c r="E18" s="1"/>
      <c r="F18" s="96"/>
      <c r="G18" s="96"/>
      <c r="H18" s="1"/>
      <c r="I18" s="1"/>
      <c r="J18" s="1"/>
    </row>
    <row r="19" spans="1:10" s="38" customFormat="1" x14ac:dyDescent="0.25">
      <c r="A19" s="37"/>
      <c r="B19" s="42"/>
      <c r="C19" s="42"/>
      <c r="D19" s="39"/>
      <c r="E19" s="39"/>
      <c r="F19" s="97"/>
      <c r="G19" s="39"/>
      <c r="H19" s="98"/>
      <c r="I19" s="39"/>
      <c r="J19" s="39"/>
    </row>
    <row r="20" spans="1:10" x14ac:dyDescent="0.25">
      <c r="A20" s="1"/>
      <c r="B20" s="42"/>
      <c r="C20" s="42"/>
      <c r="D20" s="32"/>
      <c r="E20" s="7"/>
      <c r="F20" s="5"/>
      <c r="G20" s="1"/>
      <c r="H20" s="1"/>
      <c r="I20" s="1"/>
      <c r="J20" s="1"/>
    </row>
    <row r="21" spans="1:10" x14ac:dyDescent="0.25">
      <c r="A21" s="1"/>
      <c r="B21" s="42"/>
      <c r="C21" s="42"/>
      <c r="D21" s="32"/>
      <c r="E21" s="33"/>
      <c r="F21" s="99"/>
      <c r="G21" s="100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thickBot="1" x14ac:dyDescent="0.3">
      <c r="A26" s="1"/>
      <c r="B26" s="1"/>
      <c r="C26" s="1"/>
      <c r="D26" s="10"/>
      <c r="E26" s="10"/>
      <c r="F26" s="10"/>
      <c r="G26" s="11"/>
      <c r="H26" s="1"/>
      <c r="I26" s="11"/>
      <c r="J26" s="11"/>
    </row>
    <row r="27" spans="1:10" x14ac:dyDescent="0.25">
      <c r="A27" s="1"/>
      <c r="B27" s="1"/>
      <c r="C27" s="101" t="s">
        <v>27</v>
      </c>
      <c r="D27" s="312" t="s">
        <v>28</v>
      </c>
      <c r="E27" s="312"/>
      <c r="F27" s="312"/>
      <c r="G27" s="312"/>
      <c r="H27" s="102"/>
      <c r="I27" s="312" t="s">
        <v>29</v>
      </c>
      <c r="J27" s="312"/>
    </row>
    <row r="28" spans="1:10" x14ac:dyDescent="0.25">
      <c r="A28" s="1"/>
      <c r="B28" s="1"/>
      <c r="C28" s="1"/>
      <c r="D28" s="313" t="s">
        <v>34</v>
      </c>
      <c r="E28" s="313"/>
      <c r="F28" s="313"/>
      <c r="G28" s="313"/>
      <c r="H28" s="1"/>
      <c r="I28" s="319" t="s">
        <v>30</v>
      </c>
      <c r="J28" s="319"/>
    </row>
  </sheetData>
  <mergeCells count="14">
    <mergeCell ref="D27:G27"/>
    <mergeCell ref="I27:J27"/>
    <mergeCell ref="D28:G28"/>
    <mergeCell ref="I28:J28"/>
    <mergeCell ref="H12:H13"/>
    <mergeCell ref="A5:J5"/>
    <mergeCell ref="A7:J7"/>
    <mergeCell ref="A9:J9"/>
    <mergeCell ref="A12:A13"/>
    <mergeCell ref="B12:B13"/>
    <mergeCell ref="C12:C13"/>
    <mergeCell ref="D12:D13"/>
    <mergeCell ref="F12:F13"/>
    <mergeCell ref="J12:J1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horizontalDpi="4294967294" verticalDpi="72" r:id="rId1"/>
  <headerFooter>
    <oddFooter>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view="pageBreakPreview" zoomScale="60" zoomScaleNormal="100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22.5703125" bestFit="1" customWidth="1"/>
    <col min="4" max="4" width="10.28515625" bestFit="1" customWidth="1"/>
    <col min="5" max="5" width="15.5703125" customWidth="1"/>
    <col min="6" max="6" width="10.28515625" bestFit="1" customWidth="1"/>
    <col min="7" max="7" width="15.5703125" customWidth="1"/>
    <col min="8" max="8" width="10.28515625" bestFit="1" customWidth="1"/>
    <col min="9" max="9" width="8.42578125" customWidth="1"/>
    <col min="10" max="10" width="43.85546875" customWidth="1"/>
    <col min="13" max="13" width="14.7109375" bestFit="1" customWidth="1"/>
  </cols>
  <sheetData>
    <row r="1" spans="1:13" s="88" customFormat="1" ht="1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88" customFormat="1" ht="1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88" customFormat="1" ht="1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88" customFormat="1" ht="1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88" customFormat="1" ht="1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88" customFormat="1" ht="1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s="88" customFormat="1" ht="15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s="88" customFormat="1" ht="15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 s="88" customFormat="1" ht="15" customHeigh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320"/>
      <c r="L9" s="320"/>
      <c r="M9" s="320"/>
    </row>
    <row r="10" spans="1:13" s="88" customFormat="1" ht="20.25" customHeight="1" x14ac:dyDescent="0.25">
      <c r="A10" s="321" t="s">
        <v>0</v>
      </c>
      <c r="B10" s="321"/>
      <c r="C10" s="321"/>
      <c r="D10" s="321"/>
      <c r="E10" s="321"/>
      <c r="F10" s="321"/>
      <c r="G10" s="321"/>
      <c r="H10" s="321"/>
      <c r="I10" s="321"/>
      <c r="J10" s="321"/>
      <c r="K10" s="124"/>
      <c r="L10" s="124"/>
      <c r="M10" s="124"/>
    </row>
    <row r="11" spans="1:13" s="88" customFormat="1" ht="27.75" x14ac:dyDescent="0.25">
      <c r="A11" s="322" t="s">
        <v>54</v>
      </c>
      <c r="B11" s="322"/>
      <c r="C11" s="322"/>
      <c r="D11" s="322"/>
      <c r="E11" s="322"/>
      <c r="F11" s="322"/>
      <c r="G11" s="322"/>
      <c r="H11" s="322"/>
      <c r="I11" s="322"/>
      <c r="J11" s="322"/>
      <c r="K11" s="124"/>
      <c r="L11" s="124"/>
      <c r="M11" s="125"/>
    </row>
    <row r="12" spans="1:13" ht="20.25" customHeight="1" x14ac:dyDescent="0.25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124"/>
      <c r="L12" s="124"/>
      <c r="M12" s="125"/>
    </row>
    <row r="13" spans="1:13" ht="15.75" x14ac:dyDescent="0.25">
      <c r="A13" s="323" t="s">
        <v>1</v>
      </c>
      <c r="B13" s="323" t="s">
        <v>2</v>
      </c>
      <c r="C13" s="323" t="s">
        <v>3</v>
      </c>
      <c r="D13" s="323" t="s">
        <v>4</v>
      </c>
      <c r="E13" s="118" t="s">
        <v>32</v>
      </c>
      <c r="F13" s="323" t="s">
        <v>8</v>
      </c>
      <c r="G13" s="119" t="s">
        <v>9</v>
      </c>
      <c r="H13" s="119" t="s">
        <v>10</v>
      </c>
      <c r="I13" s="119" t="s">
        <v>1</v>
      </c>
      <c r="J13" s="323" t="s">
        <v>11</v>
      </c>
      <c r="K13" s="124"/>
      <c r="L13" s="124"/>
      <c r="M13" s="125"/>
    </row>
    <row r="14" spans="1:13" ht="15.75" x14ac:dyDescent="0.25">
      <c r="A14" s="323"/>
      <c r="B14" s="323"/>
      <c r="C14" s="323"/>
      <c r="D14" s="323"/>
      <c r="E14" s="120" t="s">
        <v>33</v>
      </c>
      <c r="F14" s="323"/>
      <c r="G14" s="121" t="s">
        <v>15</v>
      </c>
      <c r="H14" s="121" t="s">
        <v>16</v>
      </c>
      <c r="I14" s="121" t="s">
        <v>17</v>
      </c>
      <c r="J14" s="323"/>
      <c r="K14" s="124"/>
      <c r="L14" s="124"/>
      <c r="M14" s="125"/>
    </row>
    <row r="15" spans="1:13" ht="56.25" customHeight="1" x14ac:dyDescent="0.25">
      <c r="A15" s="48" t="s">
        <v>19</v>
      </c>
      <c r="B15" s="122" t="s">
        <v>55</v>
      </c>
      <c r="C15" s="50" t="s">
        <v>56</v>
      </c>
      <c r="D15" s="51">
        <v>100</v>
      </c>
      <c r="E15" s="123" t="s">
        <v>57</v>
      </c>
      <c r="F15" s="51">
        <v>600</v>
      </c>
      <c r="G15" s="51">
        <v>0</v>
      </c>
      <c r="H15" s="115">
        <f>SUM(F15:G15)</f>
        <v>600</v>
      </c>
      <c r="I15" s="52">
        <v>6933</v>
      </c>
      <c r="J15" s="114"/>
      <c r="K15" s="124"/>
      <c r="L15" s="124"/>
      <c r="M15" s="125"/>
    </row>
    <row r="16" spans="1:13" ht="15.75" x14ac:dyDescent="0.25">
      <c r="A16" s="28"/>
      <c r="C16" s="2" t="s">
        <v>26</v>
      </c>
      <c r="D16" s="116">
        <f>SUM(D15)</f>
        <v>100</v>
      </c>
      <c r="E16" s="117"/>
      <c r="F16" s="116">
        <f>SUM(F15:F15)</f>
        <v>600</v>
      </c>
      <c r="G16" s="116">
        <f>SUM(G15:G15)</f>
        <v>0</v>
      </c>
      <c r="H16" s="116">
        <f>SUM(H15:H15)</f>
        <v>600</v>
      </c>
      <c r="I16" s="3"/>
      <c r="J16" s="1"/>
      <c r="K16" s="124"/>
      <c r="L16" s="124"/>
      <c r="M16" s="125"/>
    </row>
    <row r="17" spans="1:13" ht="15.75" x14ac:dyDescent="0.25">
      <c r="A17" s="1"/>
      <c r="D17" s="1"/>
      <c r="E17" s="1"/>
      <c r="F17" s="4"/>
      <c r="H17" s="4"/>
      <c r="I17" s="1"/>
      <c r="K17" s="124"/>
      <c r="L17" s="124"/>
      <c r="M17" s="125"/>
    </row>
    <row r="18" spans="1:13" ht="15.75" x14ac:dyDescent="0.25">
      <c r="A18" s="1"/>
      <c r="D18" s="5"/>
      <c r="F18" s="4"/>
      <c r="G18" s="4"/>
      <c r="I18" s="1"/>
      <c r="K18" s="124"/>
      <c r="L18" s="124"/>
      <c r="M18" s="125"/>
    </row>
    <row r="19" spans="1:13" s="38" customFormat="1" ht="15.75" x14ac:dyDescent="0.25">
      <c r="A19" s="37"/>
      <c r="B19" s="290" t="s">
        <v>53</v>
      </c>
      <c r="C19" s="42"/>
      <c r="D19" s="37" t="s">
        <v>58</v>
      </c>
      <c r="E19" s="129"/>
      <c r="F19" s="128" t="s">
        <v>59</v>
      </c>
      <c r="G19" s="130"/>
      <c r="H19" s="41"/>
      <c r="I19" s="39"/>
      <c r="K19" s="127"/>
      <c r="L19" s="127"/>
      <c r="M19" s="127"/>
    </row>
    <row r="20" spans="1:13" ht="15.75" x14ac:dyDescent="0.25">
      <c r="B20" s="291"/>
      <c r="K20" s="126"/>
      <c r="L20" s="126"/>
      <c r="M20" s="126"/>
    </row>
    <row r="22" spans="1:13" ht="44.25" customHeight="1" x14ac:dyDescent="0.25"/>
    <row r="23" spans="1:13" ht="15.75" thickBot="1" x14ac:dyDescent="0.3">
      <c r="C23" s="1"/>
      <c r="D23" s="10"/>
      <c r="E23" s="10"/>
      <c r="F23" s="10"/>
      <c r="G23" s="11"/>
      <c r="I23" s="11"/>
      <c r="J23" s="11"/>
    </row>
    <row r="24" spans="1:13" x14ac:dyDescent="0.25">
      <c r="C24" s="12" t="s">
        <v>27</v>
      </c>
      <c r="D24" s="312" t="s">
        <v>28</v>
      </c>
      <c r="E24" s="312"/>
      <c r="F24" s="312"/>
      <c r="G24" s="312"/>
      <c r="H24" s="34"/>
      <c r="I24" s="312" t="s">
        <v>29</v>
      </c>
      <c r="J24" s="312"/>
    </row>
    <row r="25" spans="1:13" x14ac:dyDescent="0.25">
      <c r="D25" s="314" t="s">
        <v>34</v>
      </c>
      <c r="E25" s="314"/>
      <c r="F25" s="314"/>
      <c r="G25" s="314"/>
      <c r="I25" s="315" t="s">
        <v>30</v>
      </c>
      <c r="J25" s="315"/>
    </row>
  </sheetData>
  <mergeCells count="15">
    <mergeCell ref="B19:B20"/>
    <mergeCell ref="D24:G24"/>
    <mergeCell ref="I24:J24"/>
    <mergeCell ref="D25:G25"/>
    <mergeCell ref="I25:J25"/>
    <mergeCell ref="K9:M9"/>
    <mergeCell ref="A10:J10"/>
    <mergeCell ref="A11:J11"/>
    <mergeCell ref="A12:J12"/>
    <mergeCell ref="A13:A14"/>
    <mergeCell ref="B13:B14"/>
    <mergeCell ref="C13:C14"/>
    <mergeCell ref="D13:D14"/>
    <mergeCell ref="F13:F14"/>
    <mergeCell ref="J13:J14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horizontalDpi="240" verticalDpi="144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4"/>
  <sheetViews>
    <sheetView topLeftCell="A7" zoomScale="80" zoomScaleNormal="80" zoomScaleSheetLayoutView="100" zoomScalePageLayoutView="71" workbookViewId="0">
      <selection activeCell="Q19" sqref="Q19"/>
    </sheetView>
  </sheetViews>
  <sheetFormatPr baseColWidth="10" defaultRowHeight="15" x14ac:dyDescent="0.25"/>
  <cols>
    <col min="1" max="1" width="6.7109375" style="88" customWidth="1"/>
    <col min="2" max="2" width="26.5703125" style="106" customWidth="1"/>
    <col min="3" max="3" width="22.140625" style="109" customWidth="1"/>
    <col min="4" max="4" width="14.5703125" style="88" customWidth="1"/>
    <col min="5" max="7" width="13" style="88" hidden="1" customWidth="1"/>
    <col min="8" max="8" width="15.5703125" style="88" hidden="1" customWidth="1"/>
    <col min="9" max="9" width="17.7109375" style="88" bestFit="1" customWidth="1"/>
    <col min="10" max="11" width="15.5703125" style="88" customWidth="1"/>
    <col min="12" max="12" width="11.140625" style="88" hidden="1" customWidth="1"/>
    <col min="13" max="13" width="30.7109375" style="88" hidden="1" customWidth="1"/>
    <col min="14" max="18" width="11.42578125" style="88"/>
    <col min="19" max="29" width="4.28515625" style="88" customWidth="1"/>
    <col min="30" max="16384" width="11.42578125" style="88"/>
  </cols>
  <sheetData>
    <row r="1" spans="1:17" s="154" customFormat="1" x14ac:dyDescent="0.25">
      <c r="B1" s="155"/>
    </row>
    <row r="2" spans="1:17" s="154" customFormat="1" x14ac:dyDescent="0.25">
      <c r="B2" s="155"/>
      <c r="C2" s="240" t="s">
        <v>86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1:17" s="154" customFormat="1" x14ac:dyDescent="0.25">
      <c r="B3" s="155"/>
      <c r="C3" s="240" t="s">
        <v>87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54" customFormat="1" x14ac:dyDescent="0.25">
      <c r="B4" s="155"/>
      <c r="C4" s="240" t="s">
        <v>88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s="154" customFormat="1" x14ac:dyDescent="0.25">
      <c r="B5" s="155"/>
      <c r="C5" s="240" t="s">
        <v>89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17" s="154" customFormat="1" x14ac:dyDescent="0.25">
      <c r="B6" s="155"/>
      <c r="C6" s="240" t="s">
        <v>90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17" s="154" customFormat="1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</row>
    <row r="8" spans="1:17" s="154" customFormat="1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1:17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17" x14ac:dyDescent="0.25">
      <c r="A10" s="286" t="str">
        <f>CE!$A$10</f>
        <v>Numero y Nombre de funcionarios, servidores públicos, empleados y asesores que laboran en el Sujeto Obligado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</row>
    <row r="11" spans="1:17" ht="16.5" thickBot="1" x14ac:dyDescent="0.3">
      <c r="A11" s="253" t="s">
        <v>68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</row>
    <row r="12" spans="1:17" ht="15" customHeight="1" x14ac:dyDescent="0.25">
      <c r="A12" s="263" t="s">
        <v>1</v>
      </c>
      <c r="B12" s="266" t="s">
        <v>2</v>
      </c>
      <c r="C12" s="266" t="s">
        <v>3</v>
      </c>
      <c r="D12" s="271" t="s">
        <v>4</v>
      </c>
      <c r="E12" s="278" t="s">
        <v>44</v>
      </c>
      <c r="F12" s="279"/>
      <c r="G12" s="279"/>
      <c r="H12" s="280"/>
      <c r="I12" s="271" t="s">
        <v>61</v>
      </c>
      <c r="J12" s="281" t="s">
        <v>52</v>
      </c>
      <c r="K12" s="273" t="s">
        <v>45</v>
      </c>
      <c r="L12" s="276" t="s">
        <v>46</v>
      </c>
      <c r="M12" s="269" t="s">
        <v>11</v>
      </c>
      <c r="N12" s="259" t="s">
        <v>62</v>
      </c>
      <c r="O12" s="259" t="s">
        <v>83</v>
      </c>
      <c r="P12" s="259" t="s">
        <v>64</v>
      </c>
      <c r="Q12" s="283" t="s">
        <v>82</v>
      </c>
    </row>
    <row r="13" spans="1:17" x14ac:dyDescent="0.25">
      <c r="A13" s="264"/>
      <c r="B13" s="267"/>
      <c r="C13" s="267"/>
      <c r="D13" s="272"/>
      <c r="E13" s="229" t="s">
        <v>5</v>
      </c>
      <c r="F13" s="230" t="s">
        <v>6</v>
      </c>
      <c r="G13" s="230" t="s">
        <v>7</v>
      </c>
      <c r="H13" s="230" t="s">
        <v>39</v>
      </c>
      <c r="I13" s="272"/>
      <c r="J13" s="282"/>
      <c r="K13" s="274"/>
      <c r="L13" s="277"/>
      <c r="M13" s="270"/>
      <c r="N13" s="260"/>
      <c r="O13" s="260"/>
      <c r="P13" s="260"/>
      <c r="Q13" s="284"/>
    </row>
    <row r="14" spans="1:17" ht="15.75" thickBot="1" x14ac:dyDescent="0.3">
      <c r="A14" s="324"/>
      <c r="B14" s="325"/>
      <c r="C14" s="325"/>
      <c r="D14" s="326"/>
      <c r="E14" s="327" t="s">
        <v>12</v>
      </c>
      <c r="F14" s="328" t="s">
        <v>13</v>
      </c>
      <c r="G14" s="328" t="s">
        <v>14</v>
      </c>
      <c r="H14" s="328" t="s">
        <v>40</v>
      </c>
      <c r="I14" s="326"/>
      <c r="J14" s="329"/>
      <c r="K14" s="330"/>
      <c r="L14" s="277"/>
      <c r="M14" s="270"/>
      <c r="N14" s="331"/>
      <c r="O14" s="331"/>
      <c r="P14" s="331"/>
      <c r="Q14" s="332"/>
    </row>
    <row r="15" spans="1:17" ht="51" customHeight="1" x14ac:dyDescent="0.25">
      <c r="A15" s="139" t="s">
        <v>18</v>
      </c>
      <c r="B15" s="140" t="s">
        <v>131</v>
      </c>
      <c r="C15" s="141" t="s">
        <v>79</v>
      </c>
      <c r="D15" s="142">
        <v>14000</v>
      </c>
      <c r="E15" s="143"/>
      <c r="F15" s="143"/>
      <c r="G15" s="143"/>
      <c r="H15" s="143"/>
      <c r="I15" s="142">
        <f>676.2+498.15+188.16</f>
        <v>1362.51</v>
      </c>
      <c r="J15" s="142">
        <f>350+250</f>
        <v>600</v>
      </c>
      <c r="K15" s="144">
        <f>+D15-I15+J15</f>
        <v>13237.49</v>
      </c>
      <c r="L15" s="145"/>
      <c r="M15" s="146"/>
      <c r="N15" s="148">
        <v>0</v>
      </c>
      <c r="O15" s="148">
        <v>14000</v>
      </c>
      <c r="P15" s="148">
        <v>0</v>
      </c>
      <c r="Q15" s="149">
        <v>749.46</v>
      </c>
    </row>
    <row r="16" spans="1:17" ht="51" customHeight="1" x14ac:dyDescent="0.25">
      <c r="A16" s="103" t="s">
        <v>19</v>
      </c>
      <c r="B16" s="113" t="s">
        <v>80</v>
      </c>
      <c r="C16" s="135" t="s">
        <v>81</v>
      </c>
      <c r="D16" s="136">
        <v>6000</v>
      </c>
      <c r="E16" s="137">
        <f>+D16*4.83/100</f>
        <v>289.8</v>
      </c>
      <c r="F16" s="137">
        <v>0</v>
      </c>
      <c r="G16" s="137">
        <v>0</v>
      </c>
      <c r="H16" s="137">
        <v>1062.58</v>
      </c>
      <c r="I16" s="136">
        <f>289.8+100.09+80.64</f>
        <v>470.53</v>
      </c>
      <c r="J16" s="136">
        <v>250</v>
      </c>
      <c r="K16" s="138">
        <f t="shared" ref="K16:K22" si="0">+D16-I16+J16</f>
        <v>5779.47</v>
      </c>
      <c r="L16" s="133" t="e">
        <f>#REF!+1</f>
        <v>#REF!</v>
      </c>
      <c r="M16" s="134"/>
      <c r="N16" s="150">
        <v>0</v>
      </c>
      <c r="O16" s="150">
        <v>6000</v>
      </c>
      <c r="P16" s="150">
        <v>0</v>
      </c>
      <c r="Q16" s="151">
        <v>178.44</v>
      </c>
    </row>
    <row r="17" spans="1:17" ht="51" customHeight="1" x14ac:dyDescent="0.25">
      <c r="A17" s="103" t="s">
        <v>20</v>
      </c>
      <c r="B17" s="113" t="s">
        <v>96</v>
      </c>
      <c r="C17" s="135" t="s">
        <v>23</v>
      </c>
      <c r="D17" s="136">
        <v>9000</v>
      </c>
      <c r="E17" s="137">
        <f>+D17*4.83/100</f>
        <v>434.7</v>
      </c>
      <c r="F17" s="137">
        <v>0</v>
      </c>
      <c r="G17" s="137">
        <v>0</v>
      </c>
      <c r="H17" s="137">
        <v>0</v>
      </c>
      <c r="I17" s="136">
        <f>434.7+242.85+120.96+3294.99</f>
        <v>4093.5</v>
      </c>
      <c r="J17" s="136">
        <v>250</v>
      </c>
      <c r="K17" s="138">
        <f t="shared" si="0"/>
        <v>5156.5</v>
      </c>
      <c r="L17" s="133">
        <v>7148</v>
      </c>
      <c r="M17" s="134"/>
      <c r="N17" s="150">
        <v>0</v>
      </c>
      <c r="O17" s="150">
        <v>9000</v>
      </c>
      <c r="P17" s="150">
        <v>0</v>
      </c>
      <c r="Q17" s="151">
        <v>294.43</v>
      </c>
    </row>
    <row r="18" spans="1:17" ht="51" customHeight="1" x14ac:dyDescent="0.25">
      <c r="A18" s="103" t="s">
        <v>21</v>
      </c>
      <c r="B18" s="113" t="s">
        <v>97</v>
      </c>
      <c r="C18" s="107" t="s">
        <v>25</v>
      </c>
      <c r="D18" s="136">
        <v>6000</v>
      </c>
      <c r="E18" s="137">
        <f>+D18*4.83/100</f>
        <v>289.8</v>
      </c>
      <c r="F18" s="137">
        <v>128.13</v>
      </c>
      <c r="G18" s="137">
        <f>(D18*24*0.05%)+(D18*24*0.05%*12%)</f>
        <v>80.64</v>
      </c>
      <c r="H18" s="137">
        <v>1150.22</v>
      </c>
      <c r="I18" s="136">
        <f>289.8+100.09+80.64</f>
        <v>470.53</v>
      </c>
      <c r="J18" s="136">
        <v>250</v>
      </c>
      <c r="K18" s="138">
        <f t="shared" si="0"/>
        <v>5779.47</v>
      </c>
      <c r="L18" s="133">
        <v>7147</v>
      </c>
      <c r="M18" s="134"/>
      <c r="N18" s="150">
        <v>0</v>
      </c>
      <c r="O18" s="150">
        <v>6000</v>
      </c>
      <c r="P18" s="150">
        <v>0</v>
      </c>
      <c r="Q18" s="151">
        <v>374.83</v>
      </c>
    </row>
    <row r="19" spans="1:17" ht="51" customHeight="1" x14ac:dyDescent="0.25">
      <c r="A19" s="103" t="s">
        <v>22</v>
      </c>
      <c r="B19" s="198" t="s">
        <v>98</v>
      </c>
      <c r="C19" s="199" t="s">
        <v>94</v>
      </c>
      <c r="D19" s="132">
        <v>4000</v>
      </c>
      <c r="E19" s="110">
        <f>+D19*4.83/100</f>
        <v>193.2</v>
      </c>
      <c r="F19" s="110">
        <v>437.07</v>
      </c>
      <c r="G19" s="110">
        <f>(D19*24*0.05%)+(D19*24*0.05%*12%)</f>
        <v>53.76</v>
      </c>
      <c r="H19" s="110">
        <v>0</v>
      </c>
      <c r="I19" s="132">
        <f>193.2+4.92</f>
        <v>198.11999999999998</v>
      </c>
      <c r="J19" s="132">
        <v>250</v>
      </c>
      <c r="K19" s="111">
        <f>+D19-I19+J19</f>
        <v>4051.88</v>
      </c>
      <c r="L19" s="133">
        <v>7144</v>
      </c>
      <c r="M19" s="134"/>
      <c r="N19" s="150">
        <v>0</v>
      </c>
      <c r="O19" s="150">
        <v>4000</v>
      </c>
      <c r="P19" s="150">
        <v>0</v>
      </c>
      <c r="Q19" s="151">
        <v>0</v>
      </c>
    </row>
    <row r="20" spans="1:17" ht="51" customHeight="1" x14ac:dyDescent="0.25">
      <c r="A20" s="103" t="s">
        <v>24</v>
      </c>
      <c r="B20" s="113" t="s">
        <v>99</v>
      </c>
      <c r="C20" s="107" t="s">
        <v>95</v>
      </c>
      <c r="D20" s="132">
        <v>4000</v>
      </c>
      <c r="E20" s="110">
        <f t="shared" ref="E20" si="1">D20*4.83/100</f>
        <v>193.2</v>
      </c>
      <c r="F20" s="110">
        <v>0</v>
      </c>
      <c r="G20" s="110">
        <v>0</v>
      </c>
      <c r="H20" s="110">
        <v>0</v>
      </c>
      <c r="I20" s="132">
        <f>193.2+4.92+696.57</f>
        <v>894.69</v>
      </c>
      <c r="J20" s="132">
        <v>250</v>
      </c>
      <c r="K20" s="111">
        <f>+D20-I20+J20</f>
        <v>3355.31</v>
      </c>
      <c r="L20" s="133">
        <f>L22+1</f>
        <v>7151</v>
      </c>
      <c r="M20" s="134"/>
      <c r="N20" s="150">
        <v>0</v>
      </c>
      <c r="O20" s="150">
        <v>4000</v>
      </c>
      <c r="P20" s="150">
        <v>0</v>
      </c>
      <c r="Q20" s="151">
        <v>23.79</v>
      </c>
    </row>
    <row r="21" spans="1:17" ht="51" customHeight="1" x14ac:dyDescent="0.25">
      <c r="A21" s="103" t="s">
        <v>60</v>
      </c>
      <c r="B21" s="113" t="s">
        <v>148</v>
      </c>
      <c r="C21" s="107" t="s">
        <v>132</v>
      </c>
      <c r="D21" s="132">
        <v>9000</v>
      </c>
      <c r="E21" s="110">
        <f t="shared" ref="E21" si="2">D21*4.83/100</f>
        <v>434.7</v>
      </c>
      <c r="F21" s="110">
        <v>0</v>
      </c>
      <c r="G21" s="110">
        <f>(D21*24*0.05%)+(D21*24*0.05%*12%)</f>
        <v>120.96</v>
      </c>
      <c r="H21" s="110">
        <v>0</v>
      </c>
      <c r="I21" s="132">
        <f>434.7+260.35</f>
        <v>695.05</v>
      </c>
      <c r="J21" s="132">
        <v>600</v>
      </c>
      <c r="K21" s="111">
        <f>+D21-I21+J21</f>
        <v>8904.9500000000007</v>
      </c>
      <c r="L21" s="133">
        <v>7149</v>
      </c>
      <c r="M21" s="134"/>
      <c r="N21" s="150">
        <v>0</v>
      </c>
      <c r="O21" s="150">
        <v>4500</v>
      </c>
      <c r="P21" s="150">
        <v>0</v>
      </c>
      <c r="Q21" s="151">
        <v>455.03</v>
      </c>
    </row>
    <row r="22" spans="1:17" ht="51" customHeight="1" thickBot="1" x14ac:dyDescent="0.3">
      <c r="A22" s="104" t="s">
        <v>93</v>
      </c>
      <c r="B22" s="105" t="s">
        <v>100</v>
      </c>
      <c r="C22" s="108" t="s">
        <v>35</v>
      </c>
      <c r="D22" s="147">
        <v>4500</v>
      </c>
      <c r="E22" s="185">
        <f t="shared" ref="E22" si="3">D22*4.83/100</f>
        <v>217.35</v>
      </c>
      <c r="F22" s="185">
        <v>0</v>
      </c>
      <c r="G22" s="185">
        <v>0</v>
      </c>
      <c r="H22" s="185">
        <v>1311.16</v>
      </c>
      <c r="I22" s="147">
        <f>217.35+28.72</f>
        <v>246.07</v>
      </c>
      <c r="J22" s="147">
        <v>250</v>
      </c>
      <c r="K22" s="112">
        <f>+D22-I22+J22</f>
        <v>4503.93</v>
      </c>
      <c r="L22" s="186">
        <f t="shared" ref="L22" si="4">L21+1</f>
        <v>7150</v>
      </c>
      <c r="M22" s="187"/>
      <c r="N22" s="152">
        <v>0</v>
      </c>
      <c r="O22" s="152">
        <v>4500</v>
      </c>
      <c r="P22" s="152">
        <v>0</v>
      </c>
      <c r="Q22" s="153">
        <v>26.77</v>
      </c>
    </row>
    <row r="23" spans="1:17" s="220" customFormat="1" x14ac:dyDescent="0.25">
      <c r="A23" s="333" t="s">
        <v>154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</row>
    <row r="24" spans="1:17" s="220" customFormat="1" x14ac:dyDescent="0.25">
      <c r="A24" s="258" t="s">
        <v>101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</row>
    <row r="25" spans="1:17" s="220" customFormat="1" ht="15" customHeight="1" x14ac:dyDescent="0.25">
      <c r="A25" s="221"/>
      <c r="B25" s="222"/>
      <c r="C25" s="223"/>
      <c r="D25" s="221"/>
      <c r="E25" s="221"/>
      <c r="F25" s="221"/>
      <c r="G25" s="221"/>
      <c r="H25" s="221"/>
      <c r="I25" s="221"/>
      <c r="J25" s="221"/>
      <c r="K25" s="221"/>
    </row>
    <row r="26" spans="1:17" s="220" customFormat="1" x14ac:dyDescent="0.25">
      <c r="A26" s="221"/>
      <c r="B26" s="256" t="s">
        <v>66</v>
      </c>
      <c r="C26" s="223"/>
      <c r="D26" s="221"/>
      <c r="E26" s="221"/>
      <c r="F26" s="221"/>
      <c r="G26" s="221"/>
      <c r="H26" s="221"/>
      <c r="I26" s="221"/>
      <c r="J26" s="221"/>
      <c r="K26" s="221"/>
    </row>
    <row r="27" spans="1:17" s="220" customFormat="1" x14ac:dyDescent="0.25">
      <c r="A27" s="221"/>
      <c r="B27" s="257"/>
      <c r="C27" s="221"/>
      <c r="D27" s="262" t="str">
        <f>[1]CE!$D$23</f>
        <v>(Base legal Decreto 57-2008, artículo 10 numeral 4) INFORMACIÓN PÚBLICA DE OFICIO</v>
      </c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220" customFormat="1" x14ac:dyDescent="0.25">
      <c r="A28" s="221"/>
      <c r="B28" s="221"/>
      <c r="C28" s="221"/>
      <c r="E28" s="221"/>
      <c r="F28" s="221"/>
      <c r="G28" s="221"/>
      <c r="H28" s="221"/>
      <c r="I28" s="221"/>
      <c r="J28" s="221"/>
      <c r="K28" s="221"/>
    </row>
    <row r="29" spans="1:17" s="220" customFormat="1" x14ac:dyDescent="0.25">
      <c r="B29" s="222"/>
      <c r="C29" s="223"/>
    </row>
    <row r="30" spans="1:17" s="220" customFormat="1" x14ac:dyDescent="0.25">
      <c r="B30" s="222"/>
      <c r="C30" s="223"/>
    </row>
    <row r="31" spans="1:17" s="220" customFormat="1" x14ac:dyDescent="0.25">
      <c r="B31" s="222"/>
      <c r="C31" s="223"/>
    </row>
    <row r="32" spans="1:17" s="220" customFormat="1" x14ac:dyDescent="0.25">
      <c r="B32" s="222"/>
      <c r="C32" s="223"/>
    </row>
    <row r="33" spans="2:3" s="220" customFormat="1" x14ac:dyDescent="0.25">
      <c r="B33" s="222"/>
      <c r="C33" s="223"/>
    </row>
    <row r="34" spans="2:3" s="220" customFormat="1" ht="11.25" customHeight="1" x14ac:dyDescent="0.25">
      <c r="B34" s="222"/>
      <c r="C34" s="223"/>
    </row>
    <row r="35" spans="2:3" s="220" customFormat="1" hidden="1" x14ac:dyDescent="0.25">
      <c r="B35" s="222"/>
      <c r="C35" s="223"/>
    </row>
    <row r="36" spans="2:3" s="220" customFormat="1" hidden="1" x14ac:dyDescent="0.25">
      <c r="B36" s="222"/>
      <c r="C36" s="223"/>
    </row>
    <row r="37" spans="2:3" s="220" customFormat="1" hidden="1" x14ac:dyDescent="0.25">
      <c r="B37" s="222"/>
      <c r="C37" s="223"/>
    </row>
    <row r="38" spans="2:3" s="220" customFormat="1" x14ac:dyDescent="0.25">
      <c r="B38" s="222"/>
      <c r="C38" s="223"/>
    </row>
    <row r="39" spans="2:3" s="220" customFormat="1" x14ac:dyDescent="0.25">
      <c r="B39" s="222"/>
      <c r="C39" s="223"/>
    </row>
    <row r="40" spans="2:3" s="220" customFormat="1" x14ac:dyDescent="0.25">
      <c r="B40" s="222"/>
      <c r="C40" s="223"/>
    </row>
    <row r="41" spans="2:3" s="220" customFormat="1" x14ac:dyDescent="0.25">
      <c r="B41" s="222"/>
      <c r="C41" s="223"/>
    </row>
    <row r="42" spans="2:3" s="220" customFormat="1" x14ac:dyDescent="0.25">
      <c r="B42" s="222"/>
      <c r="C42" s="223"/>
    </row>
    <row r="43" spans="2:3" s="220" customFormat="1" x14ac:dyDescent="0.25">
      <c r="B43" s="222"/>
      <c r="C43" s="223"/>
    </row>
    <row r="44" spans="2:3" s="220" customFormat="1" x14ac:dyDescent="0.25">
      <c r="B44" s="222"/>
      <c r="C44" s="223"/>
    </row>
    <row r="45" spans="2:3" s="220" customFormat="1" x14ac:dyDescent="0.25">
      <c r="B45" s="222"/>
      <c r="C45" s="223"/>
    </row>
    <row r="46" spans="2:3" s="220" customFormat="1" x14ac:dyDescent="0.25">
      <c r="B46" s="222"/>
      <c r="C46" s="223"/>
    </row>
    <row r="47" spans="2:3" s="220" customFormat="1" x14ac:dyDescent="0.25">
      <c r="B47" s="222"/>
      <c r="C47" s="223"/>
    </row>
    <row r="48" spans="2:3" s="220" customFormat="1" x14ac:dyDescent="0.25">
      <c r="B48" s="222"/>
      <c r="C48" s="223"/>
    </row>
    <row r="49" spans="2:3" s="220" customFormat="1" x14ac:dyDescent="0.25">
      <c r="B49" s="222"/>
      <c r="C49" s="223"/>
    </row>
    <row r="50" spans="2:3" s="220" customFormat="1" x14ac:dyDescent="0.25">
      <c r="B50" s="222"/>
      <c r="C50" s="223"/>
    </row>
    <row r="51" spans="2:3" s="220" customFormat="1" x14ac:dyDescent="0.25">
      <c r="B51" s="222"/>
      <c r="C51" s="223"/>
    </row>
    <row r="52" spans="2:3" s="220" customFormat="1" x14ac:dyDescent="0.25">
      <c r="B52" s="222"/>
      <c r="C52" s="223"/>
    </row>
    <row r="53" spans="2:3" s="220" customFormat="1" x14ac:dyDescent="0.25">
      <c r="B53" s="222"/>
      <c r="C53" s="223"/>
    </row>
    <row r="54" spans="2:3" s="220" customFormat="1" x14ac:dyDescent="0.25">
      <c r="B54" s="222"/>
      <c r="C54" s="223"/>
    </row>
    <row r="55" spans="2:3" s="220" customFormat="1" x14ac:dyDescent="0.25">
      <c r="B55" s="222"/>
      <c r="C55" s="223"/>
    </row>
    <row r="56" spans="2:3" s="220" customFormat="1" x14ac:dyDescent="0.25">
      <c r="B56" s="222"/>
      <c r="C56" s="223"/>
    </row>
    <row r="57" spans="2:3" s="220" customFormat="1" x14ac:dyDescent="0.25">
      <c r="B57" s="222"/>
      <c r="C57" s="223"/>
    </row>
    <row r="58" spans="2:3" s="220" customFormat="1" x14ac:dyDescent="0.25">
      <c r="B58" s="222"/>
      <c r="C58" s="223"/>
    </row>
    <row r="59" spans="2:3" s="220" customFormat="1" x14ac:dyDescent="0.25">
      <c r="B59" s="222"/>
      <c r="C59" s="223"/>
    </row>
    <row r="60" spans="2:3" s="220" customFormat="1" x14ac:dyDescent="0.25">
      <c r="B60" s="222"/>
      <c r="C60" s="223"/>
    </row>
    <row r="61" spans="2:3" s="220" customFormat="1" x14ac:dyDescent="0.25">
      <c r="B61" s="222"/>
      <c r="C61" s="223"/>
    </row>
    <row r="62" spans="2:3" s="220" customFormat="1" x14ac:dyDescent="0.25">
      <c r="B62" s="222"/>
      <c r="C62" s="223"/>
    </row>
    <row r="63" spans="2:3" s="220" customFormat="1" x14ac:dyDescent="0.25">
      <c r="B63" s="222"/>
      <c r="C63" s="223"/>
    </row>
    <row r="64" spans="2:3" s="220" customFormat="1" x14ac:dyDescent="0.25">
      <c r="B64" s="222"/>
      <c r="C64" s="223"/>
    </row>
    <row r="65" spans="2:3" s="220" customFormat="1" x14ac:dyDescent="0.25">
      <c r="B65" s="222"/>
      <c r="C65" s="223"/>
    </row>
    <row r="66" spans="2:3" s="220" customFormat="1" x14ac:dyDescent="0.25">
      <c r="B66" s="222"/>
      <c r="C66" s="223"/>
    </row>
    <row r="67" spans="2:3" s="220" customFormat="1" x14ac:dyDescent="0.25">
      <c r="B67" s="222"/>
      <c r="C67" s="223"/>
    </row>
    <row r="68" spans="2:3" s="220" customFormat="1" x14ac:dyDescent="0.25">
      <c r="B68" s="222"/>
      <c r="C68" s="223"/>
    </row>
    <row r="69" spans="2:3" s="220" customFormat="1" x14ac:dyDescent="0.25">
      <c r="B69" s="222"/>
      <c r="C69" s="223"/>
    </row>
    <row r="70" spans="2:3" s="220" customFormat="1" x14ac:dyDescent="0.25">
      <c r="B70" s="222"/>
      <c r="C70" s="223"/>
    </row>
    <row r="71" spans="2:3" s="220" customFormat="1" x14ac:dyDescent="0.25">
      <c r="B71" s="222"/>
      <c r="C71" s="223"/>
    </row>
    <row r="72" spans="2:3" s="220" customFormat="1" x14ac:dyDescent="0.25">
      <c r="B72" s="222"/>
      <c r="C72" s="223"/>
    </row>
    <row r="73" spans="2:3" s="220" customFormat="1" x14ac:dyDescent="0.25">
      <c r="B73" s="222"/>
      <c r="C73" s="223"/>
    </row>
    <row r="74" spans="2:3" s="220" customFormat="1" x14ac:dyDescent="0.25">
      <c r="B74" s="222"/>
      <c r="C74" s="223"/>
    </row>
    <row r="75" spans="2:3" s="220" customFormat="1" x14ac:dyDescent="0.25">
      <c r="B75" s="222"/>
      <c r="C75" s="223"/>
    </row>
    <row r="76" spans="2:3" s="220" customFormat="1" x14ac:dyDescent="0.25">
      <c r="B76" s="222"/>
      <c r="C76" s="223"/>
    </row>
    <row r="77" spans="2:3" s="220" customFormat="1" x14ac:dyDescent="0.25">
      <c r="B77" s="222"/>
      <c r="C77" s="223"/>
    </row>
    <row r="78" spans="2:3" s="220" customFormat="1" x14ac:dyDescent="0.25">
      <c r="B78" s="222"/>
      <c r="C78" s="223"/>
    </row>
    <row r="79" spans="2:3" s="220" customFormat="1" x14ac:dyDescent="0.25">
      <c r="B79" s="222"/>
      <c r="C79" s="223"/>
    </row>
    <row r="80" spans="2:3" s="220" customFormat="1" x14ac:dyDescent="0.25">
      <c r="B80" s="222"/>
      <c r="C80" s="223"/>
    </row>
    <row r="81" spans="2:3" s="220" customFormat="1" x14ac:dyDescent="0.25">
      <c r="B81" s="222"/>
      <c r="C81" s="223"/>
    </row>
    <row r="82" spans="2:3" s="220" customFormat="1" x14ac:dyDescent="0.25">
      <c r="B82" s="222"/>
      <c r="C82" s="223"/>
    </row>
    <row r="83" spans="2:3" s="220" customFormat="1" x14ac:dyDescent="0.25">
      <c r="B83" s="222"/>
      <c r="C83" s="223"/>
    </row>
    <row r="84" spans="2:3" s="220" customFormat="1" x14ac:dyDescent="0.25">
      <c r="B84" s="222"/>
      <c r="C84" s="223"/>
    </row>
    <row r="85" spans="2:3" s="220" customFormat="1" x14ac:dyDescent="0.25">
      <c r="B85" s="222"/>
      <c r="C85" s="223"/>
    </row>
    <row r="86" spans="2:3" s="220" customFormat="1" x14ac:dyDescent="0.25">
      <c r="B86" s="222"/>
      <c r="C86" s="223"/>
    </row>
    <row r="87" spans="2:3" s="220" customFormat="1" x14ac:dyDescent="0.25">
      <c r="B87" s="222"/>
      <c r="C87" s="223"/>
    </row>
    <row r="88" spans="2:3" s="220" customFormat="1" x14ac:dyDescent="0.25">
      <c r="B88" s="222"/>
      <c r="C88" s="223"/>
    </row>
    <row r="89" spans="2:3" s="220" customFormat="1" x14ac:dyDescent="0.25">
      <c r="B89" s="222"/>
      <c r="C89" s="223"/>
    </row>
    <row r="90" spans="2:3" s="220" customFormat="1" x14ac:dyDescent="0.25">
      <c r="B90" s="222"/>
      <c r="C90" s="223"/>
    </row>
    <row r="91" spans="2:3" s="220" customFormat="1" x14ac:dyDescent="0.25">
      <c r="B91" s="222"/>
      <c r="C91" s="223"/>
    </row>
    <row r="92" spans="2:3" s="220" customFormat="1" x14ac:dyDescent="0.25">
      <c r="B92" s="222"/>
      <c r="C92" s="223"/>
    </row>
    <row r="93" spans="2:3" s="220" customFormat="1" x14ac:dyDescent="0.25">
      <c r="B93" s="222"/>
      <c r="C93" s="223"/>
    </row>
    <row r="94" spans="2:3" s="220" customFormat="1" x14ac:dyDescent="0.25">
      <c r="B94" s="222"/>
      <c r="C94" s="223"/>
    </row>
    <row r="95" spans="2:3" s="220" customFormat="1" x14ac:dyDescent="0.25">
      <c r="B95" s="222"/>
      <c r="C95" s="223"/>
    </row>
    <row r="96" spans="2:3" s="220" customFormat="1" x14ac:dyDescent="0.25">
      <c r="B96" s="222"/>
      <c r="C96" s="223"/>
    </row>
    <row r="97" spans="2:3" s="220" customFormat="1" x14ac:dyDescent="0.25">
      <c r="B97" s="222"/>
      <c r="C97" s="223"/>
    </row>
    <row r="98" spans="2:3" s="220" customFormat="1" x14ac:dyDescent="0.25">
      <c r="B98" s="222"/>
      <c r="C98" s="223"/>
    </row>
    <row r="99" spans="2:3" s="220" customFormat="1" x14ac:dyDescent="0.25">
      <c r="B99" s="222"/>
      <c r="C99" s="223"/>
    </row>
    <row r="100" spans="2:3" s="220" customFormat="1" x14ac:dyDescent="0.25">
      <c r="B100" s="222"/>
      <c r="C100" s="223"/>
    </row>
    <row r="101" spans="2:3" s="220" customFormat="1" x14ac:dyDescent="0.25">
      <c r="B101" s="222"/>
      <c r="C101" s="223"/>
    </row>
    <row r="102" spans="2:3" s="220" customFormat="1" x14ac:dyDescent="0.25">
      <c r="B102" s="222"/>
      <c r="C102" s="223"/>
    </row>
    <row r="103" spans="2:3" s="220" customFormat="1" x14ac:dyDescent="0.25">
      <c r="B103" s="222"/>
      <c r="C103" s="223"/>
    </row>
    <row r="104" spans="2:3" s="220" customFormat="1" x14ac:dyDescent="0.25">
      <c r="B104" s="222"/>
      <c r="C104" s="223"/>
    </row>
    <row r="105" spans="2:3" s="220" customFormat="1" x14ac:dyDescent="0.25">
      <c r="B105" s="222"/>
      <c r="C105" s="223"/>
    </row>
    <row r="106" spans="2:3" s="220" customFormat="1" x14ac:dyDescent="0.25">
      <c r="B106" s="222"/>
      <c r="C106" s="223"/>
    </row>
    <row r="107" spans="2:3" s="220" customFormat="1" x14ac:dyDescent="0.25">
      <c r="B107" s="222"/>
      <c r="C107" s="223"/>
    </row>
    <row r="108" spans="2:3" s="220" customFormat="1" x14ac:dyDescent="0.25">
      <c r="B108" s="222"/>
      <c r="C108" s="223"/>
    </row>
    <row r="109" spans="2:3" s="220" customFormat="1" x14ac:dyDescent="0.25">
      <c r="B109" s="222"/>
      <c r="C109" s="223"/>
    </row>
    <row r="110" spans="2:3" s="220" customFormat="1" x14ac:dyDescent="0.25">
      <c r="B110" s="222"/>
      <c r="C110" s="223"/>
    </row>
    <row r="111" spans="2:3" s="220" customFormat="1" x14ac:dyDescent="0.25">
      <c r="B111" s="222"/>
      <c r="C111" s="223"/>
    </row>
    <row r="112" spans="2:3" s="220" customFormat="1" x14ac:dyDescent="0.25">
      <c r="B112" s="222"/>
      <c r="C112" s="223"/>
    </row>
    <row r="113" spans="2:3" s="220" customFormat="1" x14ac:dyDescent="0.25">
      <c r="B113" s="222"/>
      <c r="C113" s="223"/>
    </row>
    <row r="114" spans="2:3" s="220" customFormat="1" x14ac:dyDescent="0.25">
      <c r="B114" s="222"/>
      <c r="C114" s="223"/>
    </row>
    <row r="115" spans="2:3" s="220" customFormat="1" x14ac:dyDescent="0.25">
      <c r="B115" s="222"/>
      <c r="C115" s="223"/>
    </row>
    <row r="116" spans="2:3" s="220" customFormat="1" x14ac:dyDescent="0.25">
      <c r="B116" s="222"/>
      <c r="C116" s="223"/>
    </row>
    <row r="117" spans="2:3" s="220" customFormat="1" x14ac:dyDescent="0.25">
      <c r="B117" s="222"/>
      <c r="C117" s="223"/>
    </row>
    <row r="118" spans="2:3" s="220" customFormat="1" x14ac:dyDescent="0.25">
      <c r="B118" s="222"/>
      <c r="C118" s="223"/>
    </row>
    <row r="119" spans="2:3" s="220" customFormat="1" x14ac:dyDescent="0.25">
      <c r="B119" s="222"/>
      <c r="C119" s="223"/>
    </row>
    <row r="120" spans="2:3" s="220" customFormat="1" x14ac:dyDescent="0.25">
      <c r="B120" s="222"/>
      <c r="C120" s="223"/>
    </row>
    <row r="121" spans="2:3" s="220" customFormat="1" x14ac:dyDescent="0.25">
      <c r="B121" s="222"/>
      <c r="C121" s="223"/>
    </row>
    <row r="122" spans="2:3" s="220" customFormat="1" x14ac:dyDescent="0.25">
      <c r="B122" s="222"/>
      <c r="C122" s="223"/>
    </row>
    <row r="123" spans="2:3" s="220" customFormat="1" x14ac:dyDescent="0.25">
      <c r="B123" s="222"/>
      <c r="C123" s="223"/>
    </row>
    <row r="124" spans="2:3" s="220" customFormat="1" x14ac:dyDescent="0.25">
      <c r="B124" s="222"/>
      <c r="C124" s="223"/>
    </row>
  </sheetData>
  <mergeCells count="28">
    <mergeCell ref="C7:Q7"/>
    <mergeCell ref="C8:Q8"/>
    <mergeCell ref="A9:H9"/>
    <mergeCell ref="D27:Q27"/>
    <mergeCell ref="A12:A14"/>
    <mergeCell ref="B12:B14"/>
    <mergeCell ref="M12:M14"/>
    <mergeCell ref="C12:C14"/>
    <mergeCell ref="D12:D14"/>
    <mergeCell ref="K12:K14"/>
    <mergeCell ref="L12:L14"/>
    <mergeCell ref="E12:H12"/>
    <mergeCell ref="I12:I14"/>
    <mergeCell ref="J12:J14"/>
    <mergeCell ref="Q12:Q14"/>
    <mergeCell ref="A10:Q10"/>
    <mergeCell ref="C2:Q2"/>
    <mergeCell ref="C3:Q3"/>
    <mergeCell ref="C4:Q4"/>
    <mergeCell ref="C5:Q5"/>
    <mergeCell ref="C6:Q6"/>
    <mergeCell ref="A11:Q11"/>
    <mergeCell ref="B26:B27"/>
    <mergeCell ref="A23:Q23"/>
    <mergeCell ref="N12:N14"/>
    <mergeCell ref="O12:O14"/>
    <mergeCell ref="P12:P14"/>
    <mergeCell ref="A24:Q24"/>
  </mergeCells>
  <printOptions horizontalCentered="1"/>
  <pageMargins left="0.70866141732283472" right="0.51181102362204722" top="0" bottom="0.44366197183098594" header="0.31496062992125984" footer="0.31496062992125984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view="pageBreakPreview" zoomScaleNormal="80" zoomScaleSheetLayoutView="100" workbookViewId="0">
      <selection activeCell="A11" sqref="A11:Q11"/>
    </sheetView>
  </sheetViews>
  <sheetFormatPr baseColWidth="10" defaultRowHeight="15" x14ac:dyDescent="0.25"/>
  <cols>
    <col min="1" max="1" width="4.5703125" style="88" customWidth="1"/>
    <col min="2" max="2" width="26.5703125" style="106" customWidth="1"/>
    <col min="3" max="3" width="22.140625" style="109" customWidth="1"/>
    <col min="4" max="4" width="14.5703125" style="88" customWidth="1"/>
    <col min="5" max="7" width="13" style="88" hidden="1" customWidth="1"/>
    <col min="8" max="8" width="15.5703125" style="88" hidden="1" customWidth="1"/>
    <col min="9" max="9" width="17.7109375" style="88" bestFit="1" customWidth="1"/>
    <col min="10" max="11" width="15.5703125" style="88" customWidth="1"/>
    <col min="12" max="12" width="11.140625" style="88" hidden="1" customWidth="1"/>
    <col min="13" max="13" width="30.7109375" style="88" hidden="1" customWidth="1"/>
    <col min="14" max="16384" width="11.42578125" style="88"/>
  </cols>
  <sheetData>
    <row r="1" spans="1:17" s="154" customFormat="1" x14ac:dyDescent="0.25">
      <c r="B1" s="155"/>
    </row>
    <row r="2" spans="1:17" s="154" customFormat="1" x14ac:dyDescent="0.25">
      <c r="B2" s="155"/>
      <c r="C2" s="240" t="s">
        <v>86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1:17" s="154" customFormat="1" x14ac:dyDescent="0.25">
      <c r="B3" s="155"/>
      <c r="C3" s="240" t="s">
        <v>87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54" customFormat="1" x14ac:dyDescent="0.25">
      <c r="B4" s="155"/>
      <c r="C4" s="240" t="s">
        <v>88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s="154" customFormat="1" x14ac:dyDescent="0.25">
      <c r="B5" s="155"/>
      <c r="C5" s="240" t="s">
        <v>89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17" s="154" customFormat="1" x14ac:dyDescent="0.25">
      <c r="B6" s="155"/>
      <c r="C6" s="240" t="s">
        <v>90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17" s="154" customFormat="1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</row>
    <row r="8" spans="1:17" s="154" customFormat="1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1:17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17" x14ac:dyDescent="0.25">
      <c r="A10" s="286" t="str">
        <f>CE!$A$10</f>
        <v>Numero y Nombre de funcionarios, servidores públicos, empleados y asesores que laboran en el Sujeto Obligado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</row>
    <row r="11" spans="1:17" ht="16.5" thickBot="1" x14ac:dyDescent="0.3">
      <c r="A11" s="289" t="s">
        <v>68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</row>
    <row r="12" spans="1:17" ht="15" customHeight="1" x14ac:dyDescent="0.25">
      <c r="A12" s="263" t="s">
        <v>1</v>
      </c>
      <c r="B12" s="266" t="s">
        <v>2</v>
      </c>
      <c r="C12" s="266" t="s">
        <v>3</v>
      </c>
      <c r="D12" s="266" t="s">
        <v>4</v>
      </c>
      <c r="E12" s="266" t="s">
        <v>44</v>
      </c>
      <c r="F12" s="266"/>
      <c r="G12" s="266"/>
      <c r="H12" s="266"/>
      <c r="I12" s="266" t="s">
        <v>61</v>
      </c>
      <c r="J12" s="273" t="s">
        <v>52</v>
      </c>
      <c r="K12" s="273" t="s">
        <v>45</v>
      </c>
      <c r="L12" s="273" t="s">
        <v>46</v>
      </c>
      <c r="M12" s="266" t="s">
        <v>11</v>
      </c>
      <c r="N12" s="259" t="s">
        <v>62</v>
      </c>
      <c r="O12" s="259" t="s">
        <v>63</v>
      </c>
      <c r="P12" s="259" t="s">
        <v>64</v>
      </c>
      <c r="Q12" s="283" t="s">
        <v>70</v>
      </c>
    </row>
    <row r="13" spans="1:17" x14ac:dyDescent="0.25">
      <c r="A13" s="264"/>
      <c r="B13" s="267"/>
      <c r="C13" s="267"/>
      <c r="D13" s="267"/>
      <c r="E13" s="188" t="s">
        <v>5</v>
      </c>
      <c r="F13" s="188" t="s">
        <v>6</v>
      </c>
      <c r="G13" s="188" t="s">
        <v>7</v>
      </c>
      <c r="H13" s="188" t="s">
        <v>39</v>
      </c>
      <c r="I13" s="267"/>
      <c r="J13" s="274"/>
      <c r="K13" s="274"/>
      <c r="L13" s="274"/>
      <c r="M13" s="267"/>
      <c r="N13" s="260"/>
      <c r="O13" s="260"/>
      <c r="P13" s="260"/>
      <c r="Q13" s="284"/>
    </row>
    <row r="14" spans="1:17" ht="15.75" thickBot="1" x14ac:dyDescent="0.3">
      <c r="A14" s="265"/>
      <c r="B14" s="268"/>
      <c r="C14" s="268"/>
      <c r="D14" s="268"/>
      <c r="E14" s="190" t="s">
        <v>12</v>
      </c>
      <c r="F14" s="190" t="s">
        <v>13</v>
      </c>
      <c r="G14" s="190" t="s">
        <v>14</v>
      </c>
      <c r="H14" s="190" t="s">
        <v>40</v>
      </c>
      <c r="I14" s="268"/>
      <c r="J14" s="275"/>
      <c r="K14" s="275"/>
      <c r="L14" s="275"/>
      <c r="M14" s="268"/>
      <c r="N14" s="261"/>
      <c r="O14" s="261"/>
      <c r="P14" s="261"/>
      <c r="Q14" s="285"/>
    </row>
    <row r="15" spans="1:17" ht="51" customHeight="1" x14ac:dyDescent="0.25">
      <c r="A15" s="189" t="s">
        <v>19</v>
      </c>
      <c r="B15" s="113" t="s">
        <v>122</v>
      </c>
      <c r="C15" s="135" t="s">
        <v>123</v>
      </c>
      <c r="D15" s="132">
        <v>3075.1</v>
      </c>
      <c r="E15" s="110">
        <f>+D15*4.83/100</f>
        <v>148.52733000000001</v>
      </c>
      <c r="F15" s="110">
        <v>437.07</v>
      </c>
      <c r="G15" s="110">
        <f>(D15*24*0.05%)+(D15*24*0.05%*12%)</f>
        <v>41.329343999999992</v>
      </c>
      <c r="H15" s="110">
        <v>0</v>
      </c>
      <c r="I15" s="132">
        <v>0</v>
      </c>
      <c r="J15" s="132">
        <v>0</v>
      </c>
      <c r="K15" s="111">
        <f t="shared" ref="K15" si="0">+D15-I15+J15</f>
        <v>3075.1</v>
      </c>
      <c r="L15" s="133">
        <v>7144</v>
      </c>
      <c r="M15" s="134"/>
      <c r="N15" s="150">
        <v>0</v>
      </c>
      <c r="O15" s="150">
        <v>0</v>
      </c>
      <c r="P15" s="150">
        <v>0</v>
      </c>
      <c r="Q15" s="150">
        <v>0</v>
      </c>
    </row>
    <row r="16" spans="1:17" x14ac:dyDescent="0.25">
      <c r="A16" s="287" t="s">
        <v>73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</row>
    <row r="17" spans="1:17" x14ac:dyDescent="0.25">
      <c r="A17" s="131"/>
      <c r="C17" s="131"/>
      <c r="D17" s="131"/>
      <c r="E17" s="131"/>
      <c r="F17" s="131"/>
      <c r="G17" s="131"/>
      <c r="H17" s="131"/>
      <c r="I17" s="131"/>
      <c r="J17" s="131"/>
      <c r="K17" s="131"/>
      <c r="L17" s="87"/>
    </row>
    <row r="18" spans="1:17" ht="15" customHeight="1" x14ac:dyDescent="0.25">
      <c r="A18" s="131"/>
      <c r="B18" s="290" t="s">
        <v>72</v>
      </c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7" x14ac:dyDescent="0.25">
      <c r="A19" s="131"/>
      <c r="B19" s="29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7" x14ac:dyDescent="0.25">
      <c r="A20" s="131"/>
      <c r="B20" s="131"/>
      <c r="C20" s="131"/>
      <c r="D20" s="288" t="str">
        <f>'[1]RENGLON 011'!$D$26</f>
        <v>(Base legal Decreto 57-2008, artículo 10 numeral 4) INFORMACIÓN PÚBLICA DE OFICIO</v>
      </c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</row>
    <row r="21" spans="1:17" x14ac:dyDescent="0.25">
      <c r="A21" s="131"/>
      <c r="B21" s="131"/>
      <c r="C21" s="131"/>
      <c r="E21" s="131"/>
      <c r="F21" s="131"/>
      <c r="G21" s="131"/>
      <c r="H21" s="131"/>
      <c r="I21" s="131"/>
      <c r="J21" s="131"/>
      <c r="K21" s="131"/>
    </row>
  </sheetData>
  <mergeCells count="27">
    <mergeCell ref="D20:Q20"/>
    <mergeCell ref="A10:Q10"/>
    <mergeCell ref="A11:Q11"/>
    <mergeCell ref="A12:A14"/>
    <mergeCell ref="B12:B14"/>
    <mergeCell ref="C12:C14"/>
    <mergeCell ref="D12:D14"/>
    <mergeCell ref="E12:H12"/>
    <mergeCell ref="I12:I14"/>
    <mergeCell ref="P12:P14"/>
    <mergeCell ref="Q12:Q14"/>
    <mergeCell ref="B18:B19"/>
    <mergeCell ref="C2:Q2"/>
    <mergeCell ref="C3:Q3"/>
    <mergeCell ref="C4:Q4"/>
    <mergeCell ref="C5:Q5"/>
    <mergeCell ref="A16:Q16"/>
    <mergeCell ref="J12:J14"/>
    <mergeCell ref="K12:K14"/>
    <mergeCell ref="L12:L14"/>
    <mergeCell ref="M12:M14"/>
    <mergeCell ref="N12:N14"/>
    <mergeCell ref="O12:O14"/>
    <mergeCell ref="C6:Q6"/>
    <mergeCell ref="C7:Q7"/>
    <mergeCell ref="C8:Q8"/>
    <mergeCell ref="A9:H9"/>
  </mergeCells>
  <printOptions horizontalCentered="1"/>
  <pageMargins left="0.70866141732283472" right="0.51181102362204722" top="0" bottom="0" header="0.31496062992125984" footer="0.31496062992125984"/>
  <pageSetup scale="72" orientation="landscape" r:id="rId1"/>
  <headerFooter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topLeftCell="A13" zoomScaleNormal="100" zoomScaleSheetLayoutView="110" workbookViewId="0">
      <selection activeCell="G27" sqref="G27"/>
    </sheetView>
  </sheetViews>
  <sheetFormatPr baseColWidth="10" defaultRowHeight="12.75" x14ac:dyDescent="0.2"/>
  <cols>
    <col min="1" max="1" width="4.85546875" style="158" customWidth="1"/>
    <col min="2" max="2" width="32.85546875" style="158" customWidth="1"/>
    <col min="3" max="3" width="25.85546875" style="158" customWidth="1"/>
    <col min="4" max="4" width="25" style="158" customWidth="1"/>
    <col min="5" max="9" width="14.42578125" style="158" customWidth="1"/>
    <col min="10" max="16384" width="11.42578125" style="158"/>
  </cols>
  <sheetData>
    <row r="1" spans="1:8" s="154" customFormat="1" ht="15" x14ac:dyDescent="0.25">
      <c r="B1" s="155"/>
    </row>
    <row r="2" spans="1:8" s="154" customFormat="1" ht="15" x14ac:dyDescent="0.25">
      <c r="B2" s="155"/>
      <c r="C2" s="240" t="s">
        <v>86</v>
      </c>
      <c r="D2" s="240"/>
      <c r="E2" s="240"/>
      <c r="F2" s="240"/>
      <c r="G2" s="240"/>
      <c r="H2" s="240"/>
    </row>
    <row r="3" spans="1:8" s="154" customFormat="1" ht="15" x14ac:dyDescent="0.25">
      <c r="B3" s="155"/>
      <c r="C3" s="240" t="s">
        <v>87</v>
      </c>
      <c r="D3" s="240"/>
      <c r="E3" s="240"/>
      <c r="F3" s="240"/>
      <c r="G3" s="240"/>
      <c r="H3" s="240"/>
    </row>
    <row r="4" spans="1:8" s="154" customFormat="1" ht="15" x14ac:dyDescent="0.25">
      <c r="B4" s="155"/>
      <c r="C4" s="240" t="s">
        <v>88</v>
      </c>
      <c r="D4" s="240"/>
      <c r="E4" s="240"/>
      <c r="F4" s="240"/>
      <c r="G4" s="240"/>
      <c r="H4" s="240"/>
    </row>
    <row r="5" spans="1:8" s="154" customFormat="1" ht="15" x14ac:dyDescent="0.25">
      <c r="B5" s="155"/>
      <c r="C5" s="240" t="s">
        <v>89</v>
      </c>
      <c r="D5" s="240"/>
      <c r="E5" s="240"/>
      <c r="F5" s="240"/>
      <c r="G5" s="240"/>
      <c r="H5" s="240"/>
    </row>
    <row r="6" spans="1:8" s="154" customFormat="1" ht="15" x14ac:dyDescent="0.25">
      <c r="B6" s="155"/>
      <c r="C6" s="240" t="s">
        <v>90</v>
      </c>
      <c r="D6" s="240"/>
      <c r="E6" s="240"/>
      <c r="F6" s="240"/>
      <c r="G6" s="240"/>
      <c r="H6" s="240"/>
    </row>
    <row r="7" spans="1:8" s="154" customFormat="1" ht="15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</row>
    <row r="8" spans="1:8" s="154" customFormat="1" ht="15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</row>
    <row r="9" spans="1:8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8" x14ac:dyDescent="0.2">
      <c r="A10" s="252" t="str">
        <f>CE!$A$10</f>
        <v>Numero y Nombre de funcionarios, servidores públicos, empleados y asesores que laboran en el Sujeto Obligado</v>
      </c>
      <c r="B10" s="252"/>
      <c r="C10" s="252"/>
      <c r="D10" s="252"/>
      <c r="E10" s="252"/>
      <c r="F10" s="252"/>
      <c r="G10" s="252"/>
      <c r="H10" s="252"/>
    </row>
    <row r="11" spans="1:8" s="159" customFormat="1" ht="18.75" customHeight="1" thickBot="1" x14ac:dyDescent="0.25">
      <c r="A11" s="253" t="s">
        <v>68</v>
      </c>
      <c r="B11" s="253"/>
      <c r="C11" s="253"/>
      <c r="D11" s="253"/>
      <c r="E11" s="253"/>
      <c r="F11" s="253"/>
      <c r="G11" s="253"/>
      <c r="H11" s="253"/>
    </row>
    <row r="12" spans="1:8" s="160" customFormat="1" x14ac:dyDescent="0.25">
      <c r="A12" s="293" t="s">
        <v>1</v>
      </c>
      <c r="B12" s="295" t="s">
        <v>2</v>
      </c>
      <c r="C12" s="295" t="s">
        <v>107</v>
      </c>
      <c r="D12" s="297" t="s">
        <v>106</v>
      </c>
      <c r="E12" s="238" t="s">
        <v>62</v>
      </c>
      <c r="F12" s="236" t="s">
        <v>63</v>
      </c>
      <c r="G12" s="236" t="s">
        <v>64</v>
      </c>
      <c r="H12" s="243" t="s">
        <v>65</v>
      </c>
    </row>
    <row r="13" spans="1:8" s="160" customFormat="1" ht="13.5" thickBot="1" x14ac:dyDescent="0.3">
      <c r="A13" s="294"/>
      <c r="B13" s="296"/>
      <c r="C13" s="296"/>
      <c r="D13" s="298"/>
      <c r="E13" s="239"/>
      <c r="F13" s="237"/>
      <c r="G13" s="237"/>
      <c r="H13" s="244"/>
    </row>
    <row r="14" spans="1:8" s="160" customFormat="1" ht="36.75" customHeight="1" x14ac:dyDescent="0.25">
      <c r="A14" s="162">
        <v>1</v>
      </c>
      <c r="B14" s="224" t="s">
        <v>124</v>
      </c>
      <c r="C14" s="218" t="s">
        <v>119</v>
      </c>
      <c r="D14" s="219">
        <v>15000</v>
      </c>
      <c r="E14" s="182">
        <v>0</v>
      </c>
      <c r="F14" s="170">
        <v>0</v>
      </c>
      <c r="G14" s="170">
        <v>0</v>
      </c>
      <c r="H14" s="171">
        <v>0</v>
      </c>
    </row>
    <row r="15" spans="1:8" s="160" customFormat="1" ht="36.75" customHeight="1" x14ac:dyDescent="0.25">
      <c r="A15" s="164">
        <v>2</v>
      </c>
      <c r="B15" s="183" t="s">
        <v>74</v>
      </c>
      <c r="C15" s="184" t="s">
        <v>75</v>
      </c>
      <c r="D15" s="180">
        <v>13100</v>
      </c>
      <c r="E15" s="181">
        <v>0</v>
      </c>
      <c r="F15" s="173">
        <v>0</v>
      </c>
      <c r="G15" s="173">
        <v>0</v>
      </c>
      <c r="H15" s="174">
        <v>0</v>
      </c>
    </row>
    <row r="16" spans="1:8" s="160" customFormat="1" ht="36.75" customHeight="1" x14ac:dyDescent="0.25">
      <c r="A16" s="164">
        <v>3</v>
      </c>
      <c r="B16" s="183" t="s">
        <v>149</v>
      </c>
      <c r="C16" s="184" t="s">
        <v>67</v>
      </c>
      <c r="D16" s="180">
        <v>13100</v>
      </c>
      <c r="E16" s="181">
        <v>0</v>
      </c>
      <c r="F16" s="173">
        <v>0</v>
      </c>
      <c r="G16" s="173">
        <v>0</v>
      </c>
      <c r="H16" s="174">
        <v>0</v>
      </c>
    </row>
    <row r="17" spans="1:8" s="160" customFormat="1" ht="36.75" customHeight="1" x14ac:dyDescent="0.25">
      <c r="A17" s="164">
        <v>4</v>
      </c>
      <c r="B17" s="183" t="s">
        <v>76</v>
      </c>
      <c r="C17" s="184" t="s">
        <v>77</v>
      </c>
      <c r="D17" s="180">
        <v>20000</v>
      </c>
      <c r="E17" s="181">
        <v>0</v>
      </c>
      <c r="F17" s="173">
        <v>0</v>
      </c>
      <c r="G17" s="173">
        <v>0</v>
      </c>
      <c r="H17" s="174">
        <v>0</v>
      </c>
    </row>
    <row r="18" spans="1:8" s="160" customFormat="1" ht="36.75" customHeight="1" x14ac:dyDescent="0.25">
      <c r="A18" s="164">
        <v>5</v>
      </c>
      <c r="B18" s="183" t="s">
        <v>78</v>
      </c>
      <c r="C18" s="184" t="s">
        <v>71</v>
      </c>
      <c r="D18" s="180">
        <v>15000</v>
      </c>
      <c r="E18" s="181">
        <v>0</v>
      </c>
      <c r="F18" s="173">
        <v>0</v>
      </c>
      <c r="G18" s="173">
        <v>0</v>
      </c>
      <c r="H18" s="174">
        <v>0</v>
      </c>
    </row>
    <row r="19" spans="1:8" s="160" customFormat="1" ht="36.75" customHeight="1" x14ac:dyDescent="0.25">
      <c r="A19" s="164">
        <v>6</v>
      </c>
      <c r="B19" s="183" t="s">
        <v>85</v>
      </c>
      <c r="C19" s="184" t="s">
        <v>105</v>
      </c>
      <c r="D19" s="180">
        <v>6000</v>
      </c>
      <c r="E19" s="181">
        <v>0</v>
      </c>
      <c r="F19" s="173">
        <v>0</v>
      </c>
      <c r="G19" s="173">
        <v>0</v>
      </c>
      <c r="H19" s="174">
        <v>0</v>
      </c>
    </row>
    <row r="20" spans="1:8" s="160" customFormat="1" ht="36.75" customHeight="1" x14ac:dyDescent="0.25">
      <c r="A20" s="164">
        <v>7</v>
      </c>
      <c r="B20" s="183" t="s">
        <v>102</v>
      </c>
      <c r="C20" s="207" t="s">
        <v>104</v>
      </c>
      <c r="D20" s="180">
        <v>5500</v>
      </c>
      <c r="E20" s="181">
        <v>0</v>
      </c>
      <c r="F20" s="173">
        <v>0</v>
      </c>
      <c r="G20" s="173">
        <v>0</v>
      </c>
      <c r="H20" s="174">
        <v>0</v>
      </c>
    </row>
    <row r="21" spans="1:8" s="160" customFormat="1" ht="36.75" customHeight="1" x14ac:dyDescent="0.25">
      <c r="A21" s="164">
        <v>8</v>
      </c>
      <c r="B21" s="183" t="s">
        <v>140</v>
      </c>
      <c r="C21" s="205" t="s">
        <v>125</v>
      </c>
      <c r="D21" s="180">
        <v>8500</v>
      </c>
      <c r="E21" s="181">
        <v>0</v>
      </c>
      <c r="F21" s="173">
        <v>0</v>
      </c>
      <c r="G21" s="173">
        <v>0</v>
      </c>
      <c r="H21" s="174">
        <v>0</v>
      </c>
    </row>
    <row r="22" spans="1:8" s="160" customFormat="1" ht="36.75" customHeight="1" x14ac:dyDescent="0.25">
      <c r="A22" s="164">
        <v>9</v>
      </c>
      <c r="B22" s="183" t="s">
        <v>120</v>
      </c>
      <c r="C22" s="205" t="s">
        <v>121</v>
      </c>
      <c r="D22" s="180">
        <v>2727.27</v>
      </c>
      <c r="E22" s="181">
        <v>0</v>
      </c>
      <c r="F22" s="202">
        <v>0</v>
      </c>
      <c r="G22" s="202">
        <v>0</v>
      </c>
      <c r="H22" s="203">
        <v>0</v>
      </c>
    </row>
    <row r="23" spans="1:8" s="160" customFormat="1" ht="36.75" customHeight="1" x14ac:dyDescent="0.25">
      <c r="A23" s="164">
        <v>10</v>
      </c>
      <c r="B23" s="183" t="s">
        <v>145</v>
      </c>
      <c r="C23" s="205" t="s">
        <v>146</v>
      </c>
      <c r="D23" s="180">
        <v>9500</v>
      </c>
      <c r="E23" s="181">
        <v>0</v>
      </c>
      <c r="F23" s="202">
        <v>0</v>
      </c>
      <c r="G23" s="202">
        <v>0</v>
      </c>
      <c r="H23" s="203">
        <v>0</v>
      </c>
    </row>
    <row r="24" spans="1:8" s="160" customFormat="1" ht="36.75" hidden="1" customHeight="1" x14ac:dyDescent="0.25">
      <c r="A24" s="164"/>
      <c r="B24" s="209"/>
      <c r="C24" s="210"/>
      <c r="D24" s="211"/>
      <c r="E24" s="212"/>
      <c r="F24" s="213"/>
      <c r="G24" s="213"/>
      <c r="H24" s="214"/>
    </row>
    <row r="25" spans="1:8" s="160" customFormat="1" ht="36.75" hidden="1" customHeight="1" x14ac:dyDescent="0.25">
      <c r="A25" s="164"/>
      <c r="B25" s="183"/>
      <c r="C25" s="205"/>
      <c r="D25" s="180"/>
      <c r="E25" s="181"/>
      <c r="F25" s="202"/>
      <c r="G25" s="202"/>
      <c r="H25" s="203"/>
    </row>
    <row r="26" spans="1:8" s="160" customFormat="1" ht="36.75" hidden="1" customHeight="1" x14ac:dyDescent="0.25">
      <c r="A26" s="208"/>
      <c r="B26" s="209"/>
      <c r="C26" s="210"/>
      <c r="D26" s="211"/>
      <c r="E26" s="212"/>
      <c r="F26" s="213"/>
      <c r="G26" s="213"/>
      <c r="H26" s="214"/>
    </row>
    <row r="27" spans="1:8" s="160" customFormat="1" ht="36.75" customHeight="1" x14ac:dyDescent="0.25">
      <c r="A27" s="164">
        <v>11</v>
      </c>
      <c r="B27" s="183" t="s">
        <v>150</v>
      </c>
      <c r="C27" s="205" t="s">
        <v>151</v>
      </c>
      <c r="D27" s="180">
        <v>9100</v>
      </c>
      <c r="E27" s="181">
        <v>0</v>
      </c>
      <c r="F27" s="202">
        <v>0</v>
      </c>
      <c r="G27" s="202">
        <v>0</v>
      </c>
      <c r="H27" s="203">
        <v>0</v>
      </c>
    </row>
    <row r="28" spans="1:8" s="160" customFormat="1" ht="36.75" customHeight="1" thickBot="1" x14ac:dyDescent="0.3">
      <c r="A28" s="204">
        <v>12</v>
      </c>
      <c r="B28" s="228"/>
      <c r="C28" s="206"/>
      <c r="D28" s="191"/>
      <c r="E28" s="192">
        <v>0</v>
      </c>
      <c r="F28" s="193">
        <v>0</v>
      </c>
      <c r="G28" s="193">
        <v>0</v>
      </c>
      <c r="H28" s="194">
        <v>0</v>
      </c>
    </row>
    <row r="29" spans="1:8" x14ac:dyDescent="0.2">
      <c r="A29" s="179"/>
    </row>
    <row r="30" spans="1:8" ht="12.75" customHeight="1" x14ac:dyDescent="0.2">
      <c r="B30" s="292" t="s">
        <v>69</v>
      </c>
      <c r="C30" s="246"/>
    </row>
    <row r="31" spans="1:8" x14ac:dyDescent="0.2">
      <c r="B31" s="247"/>
      <c r="C31" s="248"/>
      <c r="D31" s="241" t="str">
        <f>'[1]RENGLON 021'!$D$19</f>
        <v>(Base legal Decreto 57-2008, artículo 10 numeral 4) INFORMACIÓN PÚBLICA DE OFICIO</v>
      </c>
      <c r="E31" s="242"/>
      <c r="F31" s="242"/>
      <c r="G31" s="242"/>
      <c r="H31" s="242"/>
    </row>
  </sheetData>
  <mergeCells count="20">
    <mergeCell ref="C2:H2"/>
    <mergeCell ref="C3:H3"/>
    <mergeCell ref="C4:H4"/>
    <mergeCell ref="C5:H5"/>
    <mergeCell ref="C6:H6"/>
    <mergeCell ref="E12:E13"/>
    <mergeCell ref="F12:F13"/>
    <mergeCell ref="C7:H7"/>
    <mergeCell ref="C8:H8"/>
    <mergeCell ref="D31:H31"/>
    <mergeCell ref="A9:H9"/>
    <mergeCell ref="A10:H10"/>
    <mergeCell ref="A11:H11"/>
    <mergeCell ref="B30:C31"/>
    <mergeCell ref="G12:G13"/>
    <mergeCell ref="H12:H13"/>
    <mergeCell ref="A12:A13"/>
    <mergeCell ref="B12:B13"/>
    <mergeCell ref="C12:C13"/>
    <mergeCell ref="D12:D13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topLeftCell="A7" zoomScale="80" zoomScaleNormal="80" zoomScaleSheetLayoutView="100" zoomScalePageLayoutView="69" workbookViewId="0">
      <selection activeCell="O15" sqref="O15"/>
    </sheetView>
  </sheetViews>
  <sheetFormatPr baseColWidth="10" defaultRowHeight="15" x14ac:dyDescent="0.25"/>
  <cols>
    <col min="1" max="1" width="4.5703125" style="88" customWidth="1"/>
    <col min="2" max="2" width="26.5703125" style="106" customWidth="1"/>
    <col min="3" max="3" width="22.140625" style="109" customWidth="1"/>
    <col min="4" max="4" width="14.5703125" style="88" customWidth="1"/>
    <col min="5" max="7" width="13" style="88" hidden="1" customWidth="1"/>
    <col min="8" max="8" width="15.5703125" style="88" hidden="1" customWidth="1"/>
    <col min="9" max="9" width="17.7109375" style="88" bestFit="1" customWidth="1"/>
    <col min="10" max="11" width="15.5703125" style="88" customWidth="1"/>
    <col min="12" max="12" width="11.140625" style="88" hidden="1" customWidth="1"/>
    <col min="13" max="13" width="30.7109375" style="88" hidden="1" customWidth="1"/>
    <col min="14" max="16384" width="11.42578125" style="88"/>
  </cols>
  <sheetData>
    <row r="1" spans="1:17" s="154" customFormat="1" x14ac:dyDescent="0.25">
      <c r="B1" s="155"/>
    </row>
    <row r="2" spans="1:17" s="154" customFormat="1" x14ac:dyDescent="0.25">
      <c r="B2" s="155"/>
      <c r="C2" s="240" t="s">
        <v>86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1:17" s="154" customFormat="1" x14ac:dyDescent="0.25">
      <c r="B3" s="155"/>
      <c r="C3" s="240" t="s">
        <v>87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s="154" customFormat="1" x14ac:dyDescent="0.25">
      <c r="B4" s="155"/>
      <c r="C4" s="240" t="s">
        <v>88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s="154" customFormat="1" x14ac:dyDescent="0.25">
      <c r="B5" s="155"/>
      <c r="C5" s="240" t="s">
        <v>89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17" s="154" customFormat="1" x14ac:dyDescent="0.25">
      <c r="B6" s="155"/>
      <c r="C6" s="240" t="s">
        <v>90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17" s="154" customFormat="1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</row>
    <row r="8" spans="1:17" s="154" customFormat="1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1:17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17" x14ac:dyDescent="0.25">
      <c r="A10" s="286" t="str">
        <f>CE!$A$10</f>
        <v>Numero y Nombre de funcionarios, servidores públicos, empleados y asesores que laboran en el Sujeto Obligado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</row>
    <row r="11" spans="1:17" ht="16.5" thickBot="1" x14ac:dyDescent="0.3">
      <c r="A11" s="289" t="s">
        <v>68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</row>
    <row r="12" spans="1:17" ht="15" customHeight="1" x14ac:dyDescent="0.25">
      <c r="A12" s="263" t="s">
        <v>1</v>
      </c>
      <c r="B12" s="266" t="s">
        <v>2</v>
      </c>
      <c r="C12" s="266" t="s">
        <v>3</v>
      </c>
      <c r="D12" s="266" t="s">
        <v>4</v>
      </c>
      <c r="E12" s="266" t="s">
        <v>44</v>
      </c>
      <c r="F12" s="266"/>
      <c r="G12" s="266"/>
      <c r="H12" s="266"/>
      <c r="I12" s="266" t="s">
        <v>61</v>
      </c>
      <c r="J12" s="273" t="s">
        <v>52</v>
      </c>
      <c r="K12" s="273" t="s">
        <v>45</v>
      </c>
      <c r="L12" s="273" t="s">
        <v>46</v>
      </c>
      <c r="M12" s="266" t="s">
        <v>11</v>
      </c>
      <c r="N12" s="259" t="s">
        <v>62</v>
      </c>
      <c r="O12" s="259" t="s">
        <v>155</v>
      </c>
      <c r="P12" s="259" t="s">
        <v>64</v>
      </c>
      <c r="Q12" s="283" t="s">
        <v>70</v>
      </c>
    </row>
    <row r="13" spans="1:17" x14ac:dyDescent="0.25">
      <c r="A13" s="264"/>
      <c r="B13" s="267"/>
      <c r="C13" s="267"/>
      <c r="D13" s="267"/>
      <c r="E13" s="200" t="s">
        <v>5</v>
      </c>
      <c r="F13" s="200" t="s">
        <v>6</v>
      </c>
      <c r="G13" s="200" t="s">
        <v>7</v>
      </c>
      <c r="H13" s="200" t="s">
        <v>39</v>
      </c>
      <c r="I13" s="267"/>
      <c r="J13" s="274"/>
      <c r="K13" s="274"/>
      <c r="L13" s="274"/>
      <c r="M13" s="267"/>
      <c r="N13" s="260"/>
      <c r="O13" s="260"/>
      <c r="P13" s="260"/>
      <c r="Q13" s="284"/>
    </row>
    <row r="14" spans="1:17" ht="15.75" thickBot="1" x14ac:dyDescent="0.3">
      <c r="A14" s="265"/>
      <c r="B14" s="268"/>
      <c r="C14" s="268"/>
      <c r="D14" s="268"/>
      <c r="E14" s="201" t="s">
        <v>12</v>
      </c>
      <c r="F14" s="201" t="s">
        <v>13</v>
      </c>
      <c r="G14" s="201" t="s">
        <v>14</v>
      </c>
      <c r="H14" s="201" t="s">
        <v>40</v>
      </c>
      <c r="I14" s="268"/>
      <c r="J14" s="275"/>
      <c r="K14" s="275"/>
      <c r="L14" s="275"/>
      <c r="M14" s="268"/>
      <c r="N14" s="261"/>
      <c r="O14" s="261"/>
      <c r="P14" s="261"/>
      <c r="Q14" s="285"/>
    </row>
    <row r="15" spans="1:17" ht="51" customHeight="1" x14ac:dyDescent="0.25">
      <c r="A15" s="189" t="s">
        <v>18</v>
      </c>
      <c r="B15" s="113" t="s">
        <v>55</v>
      </c>
      <c r="C15" s="135" t="s">
        <v>147</v>
      </c>
      <c r="D15" s="142">
        <v>4000</v>
      </c>
      <c r="E15" s="143">
        <f>+D15*4.83/100</f>
        <v>193.2</v>
      </c>
      <c r="F15" s="143">
        <v>437.07</v>
      </c>
      <c r="G15" s="143">
        <f>(D15*24*0.05%)+(D15*24*0.05%*12%)</f>
        <v>53.76</v>
      </c>
      <c r="H15" s="143">
        <v>0</v>
      </c>
      <c r="I15" s="142">
        <f>+D15*4.83%</f>
        <v>193.20000000000002</v>
      </c>
      <c r="J15" s="142">
        <v>250</v>
      </c>
      <c r="K15" s="144">
        <f t="shared" ref="K15" si="0">+D15-I15+J15</f>
        <v>4056.8</v>
      </c>
      <c r="L15" s="133">
        <v>7144</v>
      </c>
      <c r="M15" s="134"/>
      <c r="N15" s="150">
        <v>0</v>
      </c>
      <c r="O15" s="150">
        <v>1502.37</v>
      </c>
      <c r="P15" s="150">
        <v>0</v>
      </c>
      <c r="Q15" s="150">
        <v>0</v>
      </c>
    </row>
    <row r="16" spans="1:17" x14ac:dyDescent="0.25">
      <c r="A16" s="334" t="s">
        <v>156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</row>
    <row r="17" spans="1:17" x14ac:dyDescent="0.25">
      <c r="A17" s="287" t="s">
        <v>73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</row>
    <row r="18" spans="1:17" ht="15" customHeight="1" x14ac:dyDescent="0.25">
      <c r="A18" s="131"/>
      <c r="B18" s="290" t="s">
        <v>115</v>
      </c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7" x14ac:dyDescent="0.25">
      <c r="A19" s="131"/>
      <c r="B19" s="29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7" x14ac:dyDescent="0.25">
      <c r="A20" s="131"/>
      <c r="B20" s="131"/>
      <c r="C20" s="131"/>
      <c r="D20" s="288" t="str">
        <f>'[1]RENGLON 011'!$D$26</f>
        <v>(Base legal Decreto 57-2008, artículo 10 numeral 4) INFORMACIÓN PÚBLICA DE OFICIO</v>
      </c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</row>
    <row r="21" spans="1:17" x14ac:dyDescent="0.25">
      <c r="A21" s="131"/>
      <c r="B21" s="131"/>
      <c r="C21" s="131"/>
      <c r="E21" s="131"/>
      <c r="F21" s="131"/>
      <c r="G21" s="131"/>
      <c r="H21" s="131"/>
      <c r="I21" s="131"/>
      <c r="J21" s="131"/>
      <c r="K21" s="131"/>
    </row>
  </sheetData>
  <mergeCells count="28">
    <mergeCell ref="C7:Q7"/>
    <mergeCell ref="C2:Q2"/>
    <mergeCell ref="C3:Q3"/>
    <mergeCell ref="C4:Q4"/>
    <mergeCell ref="C5:Q5"/>
    <mergeCell ref="C6:Q6"/>
    <mergeCell ref="C8:Q8"/>
    <mergeCell ref="A9:H9"/>
    <mergeCell ref="A10:Q10"/>
    <mergeCell ref="A11:Q11"/>
    <mergeCell ref="A12:A14"/>
    <mergeCell ref="B12:B14"/>
    <mergeCell ref="C12:C14"/>
    <mergeCell ref="D12:D14"/>
    <mergeCell ref="E12:H12"/>
    <mergeCell ref="I12:I14"/>
    <mergeCell ref="P12:P14"/>
    <mergeCell ref="Q12:Q14"/>
    <mergeCell ref="A16:Q16"/>
    <mergeCell ref="B18:B19"/>
    <mergeCell ref="D20:Q20"/>
    <mergeCell ref="J12:J14"/>
    <mergeCell ref="K12:K14"/>
    <mergeCell ref="L12:L14"/>
    <mergeCell ref="M12:M14"/>
    <mergeCell ref="N12:N14"/>
    <mergeCell ref="O12:O14"/>
    <mergeCell ref="A17:Q17"/>
  </mergeCells>
  <printOptions horizontalCentered="1"/>
  <pageMargins left="0.70866141732283472" right="0.51181102362204722" top="0" bottom="0.70652173913043481" header="0.31496062992125984" footer="0.31496062992125984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7F63-A3C7-4A3F-B7DD-C650E3453923}">
  <dimension ref="A1:H21"/>
  <sheetViews>
    <sheetView zoomScaleNormal="100" zoomScaleSheetLayoutView="110" workbookViewId="0">
      <selection activeCell="D15" sqref="D15"/>
    </sheetView>
  </sheetViews>
  <sheetFormatPr baseColWidth="10" defaultRowHeight="12.75" x14ac:dyDescent="0.2"/>
  <cols>
    <col min="1" max="1" width="4.85546875" style="158" customWidth="1"/>
    <col min="2" max="2" width="32.85546875" style="158" customWidth="1"/>
    <col min="3" max="3" width="25.85546875" style="158" customWidth="1"/>
    <col min="4" max="4" width="25" style="158" customWidth="1"/>
    <col min="5" max="9" width="14.42578125" style="158" customWidth="1"/>
    <col min="10" max="16384" width="11.42578125" style="158"/>
  </cols>
  <sheetData>
    <row r="1" spans="1:8" s="154" customFormat="1" ht="15" x14ac:dyDescent="0.25">
      <c r="B1" s="155"/>
    </row>
    <row r="2" spans="1:8" s="154" customFormat="1" ht="15" x14ac:dyDescent="0.25">
      <c r="B2" s="155"/>
      <c r="C2" s="240" t="s">
        <v>86</v>
      </c>
      <c r="D2" s="240"/>
      <c r="E2" s="240"/>
      <c r="F2" s="240"/>
      <c r="G2" s="240"/>
      <c r="H2" s="240"/>
    </row>
    <row r="3" spans="1:8" s="154" customFormat="1" ht="15" x14ac:dyDescent="0.25">
      <c r="B3" s="155"/>
      <c r="C3" s="240" t="s">
        <v>87</v>
      </c>
      <c r="D3" s="240"/>
      <c r="E3" s="240"/>
      <c r="F3" s="240"/>
      <c r="G3" s="240"/>
      <c r="H3" s="240"/>
    </row>
    <row r="4" spans="1:8" s="154" customFormat="1" ht="15" x14ac:dyDescent="0.25">
      <c r="B4" s="155"/>
      <c r="C4" s="240" t="s">
        <v>88</v>
      </c>
      <c r="D4" s="240"/>
      <c r="E4" s="240"/>
      <c r="F4" s="240"/>
      <c r="G4" s="240"/>
      <c r="H4" s="240"/>
    </row>
    <row r="5" spans="1:8" s="154" customFormat="1" ht="15" x14ac:dyDescent="0.25">
      <c r="B5" s="155"/>
      <c r="C5" s="240" t="s">
        <v>89</v>
      </c>
      <c r="D5" s="240"/>
      <c r="E5" s="240"/>
      <c r="F5" s="240"/>
      <c r="G5" s="240"/>
      <c r="H5" s="240"/>
    </row>
    <row r="6" spans="1:8" s="154" customFormat="1" ht="15" x14ac:dyDescent="0.25">
      <c r="B6" s="155"/>
      <c r="C6" s="240" t="s">
        <v>90</v>
      </c>
      <c r="D6" s="240"/>
      <c r="E6" s="240"/>
      <c r="F6" s="240"/>
      <c r="G6" s="240"/>
      <c r="H6" s="240"/>
    </row>
    <row r="7" spans="1:8" s="154" customFormat="1" ht="15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</row>
    <row r="8" spans="1:8" s="154" customFormat="1" ht="15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</row>
    <row r="9" spans="1:8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8" x14ac:dyDescent="0.2">
      <c r="A10" s="252" t="s">
        <v>103</v>
      </c>
      <c r="B10" s="252"/>
      <c r="C10" s="252"/>
      <c r="D10" s="252"/>
      <c r="E10" s="252"/>
      <c r="F10" s="252"/>
      <c r="G10" s="252"/>
      <c r="H10" s="252"/>
    </row>
    <row r="11" spans="1:8" s="159" customFormat="1" ht="18.75" customHeight="1" thickBot="1" x14ac:dyDescent="0.25">
      <c r="A11" s="253" t="s">
        <v>68</v>
      </c>
      <c r="B11" s="253"/>
      <c r="C11" s="253"/>
      <c r="D11" s="253"/>
      <c r="E11" s="253"/>
      <c r="F11" s="253"/>
      <c r="G11" s="253"/>
      <c r="H11" s="253"/>
    </row>
    <row r="12" spans="1:8" s="160" customFormat="1" x14ac:dyDescent="0.25">
      <c r="A12" s="293" t="s">
        <v>1</v>
      </c>
      <c r="B12" s="295" t="s">
        <v>2</v>
      </c>
      <c r="C12" s="295" t="s">
        <v>107</v>
      </c>
      <c r="D12" s="297" t="s">
        <v>106</v>
      </c>
      <c r="E12" s="238" t="s">
        <v>62</v>
      </c>
      <c r="F12" s="236" t="s">
        <v>63</v>
      </c>
      <c r="G12" s="236" t="s">
        <v>64</v>
      </c>
      <c r="H12" s="243" t="s">
        <v>65</v>
      </c>
    </row>
    <row r="13" spans="1:8" s="160" customFormat="1" ht="13.5" thickBot="1" x14ac:dyDescent="0.3">
      <c r="A13" s="294"/>
      <c r="B13" s="296"/>
      <c r="C13" s="296"/>
      <c r="D13" s="298"/>
      <c r="E13" s="239"/>
      <c r="F13" s="237"/>
      <c r="G13" s="237"/>
      <c r="H13" s="244"/>
    </row>
    <row r="14" spans="1:8" s="160" customFormat="1" ht="36.75" customHeight="1" x14ac:dyDescent="0.25">
      <c r="A14" s="162">
        <v>1</v>
      </c>
      <c r="B14" s="231" t="s">
        <v>108</v>
      </c>
      <c r="C14" s="163" t="s">
        <v>109</v>
      </c>
      <c r="D14" s="166">
        <v>8000</v>
      </c>
      <c r="E14" s="169">
        <v>0</v>
      </c>
      <c r="F14" s="170">
        <v>0</v>
      </c>
      <c r="G14" s="170">
        <v>0</v>
      </c>
      <c r="H14" s="171">
        <v>0</v>
      </c>
    </row>
    <row r="15" spans="1:8" s="160" customFormat="1" ht="36.75" customHeight="1" x14ac:dyDescent="0.25">
      <c r="A15" s="164">
        <v>2</v>
      </c>
      <c r="B15" s="195"/>
      <c r="C15" s="161"/>
      <c r="D15" s="167"/>
      <c r="E15" s="172">
        <v>0</v>
      </c>
      <c r="F15" s="173">
        <v>0</v>
      </c>
      <c r="G15" s="173">
        <v>0</v>
      </c>
      <c r="H15" s="174">
        <v>0</v>
      </c>
    </row>
    <row r="16" spans="1:8" s="160" customFormat="1" ht="36.75" customHeight="1" thickBot="1" x14ac:dyDescent="0.3">
      <c r="A16" s="164">
        <v>3</v>
      </c>
      <c r="B16" s="196"/>
      <c r="C16" s="165"/>
      <c r="D16" s="168"/>
      <c r="E16" s="175">
        <v>0</v>
      </c>
      <c r="F16" s="176">
        <v>0</v>
      </c>
      <c r="G16" s="176">
        <v>0</v>
      </c>
      <c r="H16" s="177">
        <v>0</v>
      </c>
    </row>
    <row r="17" spans="1:8" x14ac:dyDescent="0.2">
      <c r="A17" s="249" t="s">
        <v>84</v>
      </c>
      <c r="B17" s="249"/>
      <c r="C17" s="249"/>
    </row>
    <row r="18" spans="1:8" x14ac:dyDescent="0.2">
      <c r="A18" s="215"/>
      <c r="B18" s="215"/>
      <c r="C18" s="215"/>
    </row>
    <row r="19" spans="1:8" x14ac:dyDescent="0.2">
      <c r="A19" s="250"/>
      <c r="B19" s="250"/>
      <c r="C19" s="250"/>
    </row>
    <row r="20" spans="1:8" x14ac:dyDescent="0.2">
      <c r="B20" s="245" t="s">
        <v>110</v>
      </c>
      <c r="C20" s="246"/>
    </row>
    <row r="21" spans="1:8" ht="12.75" customHeight="1" x14ac:dyDescent="0.2">
      <c r="B21" s="247"/>
      <c r="C21" s="248"/>
      <c r="D21" s="241" t="s">
        <v>91</v>
      </c>
      <c r="E21" s="242"/>
      <c r="F21" s="242"/>
      <c r="G21" s="242"/>
      <c r="H21" s="242"/>
    </row>
  </sheetData>
  <mergeCells count="22">
    <mergeCell ref="C7:H7"/>
    <mergeCell ref="C2:H2"/>
    <mergeCell ref="C3:H3"/>
    <mergeCell ref="C4:H4"/>
    <mergeCell ref="C5:H5"/>
    <mergeCell ref="C6:H6"/>
    <mergeCell ref="A17:C17"/>
    <mergeCell ref="A19:C19"/>
    <mergeCell ref="B20:C21"/>
    <mergeCell ref="D21:H21"/>
    <mergeCell ref="C8:H8"/>
    <mergeCell ref="A9:H9"/>
    <mergeCell ref="A10:H10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B8EF-2C64-4AB7-961C-330C93CAA8F7}">
  <dimension ref="A1:H21"/>
  <sheetViews>
    <sheetView zoomScaleNormal="100" zoomScaleSheetLayoutView="110" workbookViewId="0">
      <selection activeCell="D15" sqref="D15"/>
    </sheetView>
  </sheetViews>
  <sheetFormatPr baseColWidth="10" defaultRowHeight="12.75" x14ac:dyDescent="0.2"/>
  <cols>
    <col min="1" max="1" width="4.85546875" style="158" customWidth="1"/>
    <col min="2" max="2" width="32.85546875" style="158" customWidth="1"/>
    <col min="3" max="3" width="25.85546875" style="158" customWidth="1"/>
    <col min="4" max="4" width="25" style="158" customWidth="1"/>
    <col min="5" max="9" width="14.42578125" style="158" customWidth="1"/>
    <col min="10" max="16384" width="11.42578125" style="158"/>
  </cols>
  <sheetData>
    <row r="1" spans="1:8" s="154" customFormat="1" ht="15" x14ac:dyDescent="0.25">
      <c r="B1" s="155"/>
    </row>
    <row r="2" spans="1:8" s="154" customFormat="1" ht="15" x14ac:dyDescent="0.25">
      <c r="B2" s="155"/>
      <c r="C2" s="240" t="s">
        <v>86</v>
      </c>
      <c r="D2" s="240"/>
      <c r="E2" s="240"/>
      <c r="F2" s="240"/>
      <c r="G2" s="240"/>
      <c r="H2" s="240"/>
    </row>
    <row r="3" spans="1:8" s="154" customFormat="1" ht="15" x14ac:dyDescent="0.25">
      <c r="B3" s="155"/>
      <c r="C3" s="240" t="s">
        <v>87</v>
      </c>
      <c r="D3" s="240"/>
      <c r="E3" s="240"/>
      <c r="F3" s="240"/>
      <c r="G3" s="240"/>
      <c r="H3" s="240"/>
    </row>
    <row r="4" spans="1:8" s="154" customFormat="1" ht="15" x14ac:dyDescent="0.25">
      <c r="B4" s="155"/>
      <c r="C4" s="240" t="s">
        <v>88</v>
      </c>
      <c r="D4" s="240"/>
      <c r="E4" s="240"/>
      <c r="F4" s="240"/>
      <c r="G4" s="240"/>
      <c r="H4" s="240"/>
    </row>
    <row r="5" spans="1:8" s="154" customFormat="1" ht="15" x14ac:dyDescent="0.25">
      <c r="B5" s="155"/>
      <c r="C5" s="240" t="s">
        <v>89</v>
      </c>
      <c r="D5" s="240"/>
      <c r="E5" s="240"/>
      <c r="F5" s="240"/>
      <c r="G5" s="240"/>
      <c r="H5" s="240"/>
    </row>
    <row r="6" spans="1:8" s="154" customFormat="1" ht="15" x14ac:dyDescent="0.25">
      <c r="B6" s="155"/>
      <c r="C6" s="240" t="s">
        <v>90</v>
      </c>
      <c r="D6" s="240"/>
      <c r="E6" s="240"/>
      <c r="F6" s="240"/>
      <c r="G6" s="240"/>
      <c r="H6" s="240"/>
    </row>
    <row r="7" spans="1:8" s="154" customFormat="1" ht="15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</row>
    <row r="8" spans="1:8" s="154" customFormat="1" ht="15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</row>
    <row r="9" spans="1:8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8" x14ac:dyDescent="0.2">
      <c r="A10" s="252" t="s">
        <v>103</v>
      </c>
      <c r="B10" s="252"/>
      <c r="C10" s="252"/>
      <c r="D10" s="252"/>
      <c r="E10" s="252"/>
      <c r="F10" s="252"/>
      <c r="G10" s="252"/>
      <c r="H10" s="252"/>
    </row>
    <row r="11" spans="1:8" s="159" customFormat="1" ht="18.75" customHeight="1" thickBot="1" x14ac:dyDescent="0.25">
      <c r="A11" s="253" t="s">
        <v>68</v>
      </c>
      <c r="B11" s="253"/>
      <c r="C11" s="253"/>
      <c r="D11" s="253"/>
      <c r="E11" s="253"/>
      <c r="F11" s="253"/>
      <c r="G11" s="253"/>
      <c r="H11" s="253"/>
    </row>
    <row r="12" spans="1:8" s="160" customFormat="1" x14ac:dyDescent="0.25">
      <c r="A12" s="293" t="s">
        <v>1</v>
      </c>
      <c r="B12" s="295" t="s">
        <v>2</v>
      </c>
      <c r="C12" s="295" t="s">
        <v>107</v>
      </c>
      <c r="D12" s="297" t="s">
        <v>106</v>
      </c>
      <c r="E12" s="238" t="s">
        <v>62</v>
      </c>
      <c r="F12" s="236" t="s">
        <v>63</v>
      </c>
      <c r="G12" s="236" t="s">
        <v>64</v>
      </c>
      <c r="H12" s="243" t="s">
        <v>65</v>
      </c>
    </row>
    <row r="13" spans="1:8" s="160" customFormat="1" ht="13.5" thickBot="1" x14ac:dyDescent="0.3">
      <c r="A13" s="294"/>
      <c r="B13" s="296"/>
      <c r="C13" s="296"/>
      <c r="D13" s="298"/>
      <c r="E13" s="239"/>
      <c r="F13" s="237"/>
      <c r="G13" s="237"/>
      <c r="H13" s="244"/>
    </row>
    <row r="14" spans="1:8" s="160" customFormat="1" ht="36.75" customHeight="1" x14ac:dyDescent="0.25">
      <c r="A14" s="162">
        <v>1</v>
      </c>
      <c r="B14" s="197" t="s">
        <v>128</v>
      </c>
      <c r="C14" s="163" t="s">
        <v>129</v>
      </c>
      <c r="D14" s="166">
        <v>8000</v>
      </c>
      <c r="E14" s="169">
        <v>0</v>
      </c>
      <c r="F14" s="170">
        <v>0</v>
      </c>
      <c r="G14" s="170">
        <v>0</v>
      </c>
      <c r="H14" s="171">
        <v>0</v>
      </c>
    </row>
    <row r="15" spans="1:8" s="160" customFormat="1" ht="36.75" customHeight="1" x14ac:dyDescent="0.25">
      <c r="A15" s="164">
        <v>2</v>
      </c>
      <c r="B15" s="195"/>
      <c r="C15" s="161"/>
      <c r="D15" s="167"/>
      <c r="E15" s="172">
        <v>0</v>
      </c>
      <c r="F15" s="173">
        <v>0</v>
      </c>
      <c r="G15" s="173">
        <v>0</v>
      </c>
      <c r="H15" s="174">
        <v>0</v>
      </c>
    </row>
    <row r="16" spans="1:8" s="160" customFormat="1" ht="36.75" customHeight="1" thickBot="1" x14ac:dyDescent="0.3">
      <c r="A16" s="164">
        <v>3</v>
      </c>
      <c r="B16" s="196"/>
      <c r="C16" s="165"/>
      <c r="D16" s="168"/>
      <c r="E16" s="175">
        <v>0</v>
      </c>
      <c r="F16" s="176">
        <v>0</v>
      </c>
      <c r="G16" s="176">
        <v>0</v>
      </c>
      <c r="H16" s="177">
        <v>0</v>
      </c>
    </row>
    <row r="17" spans="1:8" x14ac:dyDescent="0.2">
      <c r="A17" s="249" t="s">
        <v>84</v>
      </c>
      <c r="B17" s="249"/>
      <c r="C17" s="249"/>
    </row>
    <row r="18" spans="1:8" x14ac:dyDescent="0.2">
      <c r="A18" s="225"/>
      <c r="B18" s="225"/>
      <c r="C18" s="225"/>
    </row>
    <row r="19" spans="1:8" x14ac:dyDescent="0.2">
      <c r="A19" s="250"/>
      <c r="B19" s="250"/>
      <c r="C19" s="250"/>
    </row>
    <row r="20" spans="1:8" x14ac:dyDescent="0.2">
      <c r="B20" s="299" t="s">
        <v>130</v>
      </c>
      <c r="C20" s="300"/>
    </row>
    <row r="21" spans="1:8" ht="12.75" customHeight="1" x14ac:dyDescent="0.2">
      <c r="B21" s="301"/>
      <c r="C21" s="302"/>
      <c r="D21" s="241" t="s">
        <v>91</v>
      </c>
      <c r="E21" s="242"/>
      <c r="F21" s="242"/>
      <c r="G21" s="242"/>
      <c r="H21" s="242"/>
    </row>
  </sheetData>
  <mergeCells count="22">
    <mergeCell ref="C7:H7"/>
    <mergeCell ref="C2:H2"/>
    <mergeCell ref="C3:H3"/>
    <mergeCell ref="C4:H4"/>
    <mergeCell ref="C5:H5"/>
    <mergeCell ref="C6:H6"/>
    <mergeCell ref="A17:C17"/>
    <mergeCell ref="A19:C19"/>
    <mergeCell ref="B20:C21"/>
    <mergeCell ref="D21:H21"/>
    <mergeCell ref="C8:H8"/>
    <mergeCell ref="A9:H9"/>
    <mergeCell ref="A10:H10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6135-9250-4DAD-BD13-66E2B8CE4526}">
  <dimension ref="A1:H23"/>
  <sheetViews>
    <sheetView zoomScaleNormal="100" zoomScaleSheetLayoutView="110" workbookViewId="0">
      <selection activeCell="G15" sqref="G15"/>
    </sheetView>
  </sheetViews>
  <sheetFormatPr baseColWidth="10" defaultRowHeight="12.75" x14ac:dyDescent="0.2"/>
  <cols>
    <col min="1" max="1" width="4.85546875" style="158" customWidth="1"/>
    <col min="2" max="2" width="32.85546875" style="158" customWidth="1"/>
    <col min="3" max="3" width="25.85546875" style="158" customWidth="1"/>
    <col min="4" max="4" width="25" style="158" customWidth="1"/>
    <col min="5" max="9" width="14.42578125" style="158" customWidth="1"/>
    <col min="10" max="16384" width="11.42578125" style="158"/>
  </cols>
  <sheetData>
    <row r="1" spans="1:8" s="154" customFormat="1" ht="15" x14ac:dyDescent="0.25">
      <c r="B1" s="155"/>
    </row>
    <row r="2" spans="1:8" s="154" customFormat="1" ht="15" x14ac:dyDescent="0.25">
      <c r="B2" s="155"/>
      <c r="C2" s="240" t="s">
        <v>86</v>
      </c>
      <c r="D2" s="240"/>
      <c r="E2" s="240"/>
      <c r="F2" s="240"/>
      <c r="G2" s="240"/>
      <c r="H2" s="240"/>
    </row>
    <row r="3" spans="1:8" s="154" customFormat="1" ht="15" x14ac:dyDescent="0.25">
      <c r="B3" s="155"/>
      <c r="C3" s="240" t="s">
        <v>87</v>
      </c>
      <c r="D3" s="240"/>
      <c r="E3" s="240"/>
      <c r="F3" s="240"/>
      <c r="G3" s="240"/>
      <c r="H3" s="240"/>
    </row>
    <row r="4" spans="1:8" s="154" customFormat="1" ht="15" x14ac:dyDescent="0.25">
      <c r="B4" s="155"/>
      <c r="C4" s="240" t="s">
        <v>88</v>
      </c>
      <c r="D4" s="240"/>
      <c r="E4" s="240"/>
      <c r="F4" s="240"/>
      <c r="G4" s="240"/>
      <c r="H4" s="240"/>
    </row>
    <row r="5" spans="1:8" s="154" customFormat="1" ht="15" x14ac:dyDescent="0.25">
      <c r="B5" s="155"/>
      <c r="C5" s="240" t="s">
        <v>89</v>
      </c>
      <c r="D5" s="240"/>
      <c r="E5" s="240"/>
      <c r="F5" s="240"/>
      <c r="G5" s="240"/>
      <c r="H5" s="240"/>
    </row>
    <row r="6" spans="1:8" s="154" customFormat="1" ht="15" x14ac:dyDescent="0.25">
      <c r="B6" s="155"/>
      <c r="C6" s="240" t="s">
        <v>90</v>
      </c>
      <c r="D6" s="240"/>
      <c r="E6" s="240"/>
      <c r="F6" s="240"/>
      <c r="G6" s="240"/>
      <c r="H6" s="240"/>
    </row>
    <row r="7" spans="1:8" s="154" customFormat="1" ht="15" x14ac:dyDescent="0.25">
      <c r="A7" s="156"/>
      <c r="B7" s="156"/>
      <c r="C7" s="240" t="str">
        <f>CE!C7</f>
        <v>FECHA DE ACTUALIZACIÓN: 21 - Agosto - 2023</v>
      </c>
      <c r="D7" s="240"/>
      <c r="E7" s="240"/>
      <c r="F7" s="240"/>
      <c r="G7" s="240"/>
      <c r="H7" s="240"/>
    </row>
    <row r="8" spans="1:8" s="154" customFormat="1" ht="15" x14ac:dyDescent="0.25">
      <c r="A8" s="157"/>
      <c r="B8" s="157"/>
      <c r="C8" s="240" t="str">
        <f>CE!C8</f>
        <v>CORRESPONDE AL MES DE: JULIO 2023</v>
      </c>
      <c r="D8" s="240"/>
      <c r="E8" s="240"/>
      <c r="F8" s="240"/>
      <c r="G8" s="240"/>
      <c r="H8" s="240"/>
    </row>
    <row r="9" spans="1:8" s="154" customFormat="1" ht="15" customHeight="1" x14ac:dyDescent="0.3">
      <c r="A9" s="251"/>
      <c r="B9" s="251"/>
      <c r="C9" s="251"/>
      <c r="D9" s="251"/>
      <c r="E9" s="251"/>
      <c r="F9" s="251"/>
      <c r="G9" s="251"/>
      <c r="H9" s="251"/>
    </row>
    <row r="10" spans="1:8" x14ac:dyDescent="0.2">
      <c r="A10" s="252" t="s">
        <v>103</v>
      </c>
      <c r="B10" s="252"/>
      <c r="C10" s="252"/>
      <c r="D10" s="252"/>
      <c r="E10" s="252"/>
      <c r="F10" s="252"/>
      <c r="G10" s="252"/>
      <c r="H10" s="252"/>
    </row>
    <row r="11" spans="1:8" s="159" customFormat="1" ht="18.75" customHeight="1" thickBot="1" x14ac:dyDescent="0.25">
      <c r="A11" s="253" t="s">
        <v>68</v>
      </c>
      <c r="B11" s="253"/>
      <c r="C11" s="253"/>
      <c r="D11" s="253"/>
      <c r="E11" s="253"/>
      <c r="F11" s="253"/>
      <c r="G11" s="253"/>
      <c r="H11" s="253"/>
    </row>
    <row r="12" spans="1:8" s="160" customFormat="1" x14ac:dyDescent="0.25">
      <c r="A12" s="293" t="s">
        <v>1</v>
      </c>
      <c r="B12" s="295" t="s">
        <v>2</v>
      </c>
      <c r="C12" s="295" t="s">
        <v>107</v>
      </c>
      <c r="D12" s="297" t="s">
        <v>106</v>
      </c>
      <c r="E12" s="238" t="s">
        <v>62</v>
      </c>
      <c r="F12" s="236" t="s">
        <v>63</v>
      </c>
      <c r="G12" s="236" t="s">
        <v>64</v>
      </c>
      <c r="H12" s="243" t="s">
        <v>65</v>
      </c>
    </row>
    <row r="13" spans="1:8" s="160" customFormat="1" ht="13.5" thickBot="1" x14ac:dyDescent="0.3">
      <c r="A13" s="294"/>
      <c r="B13" s="296"/>
      <c r="C13" s="296"/>
      <c r="D13" s="298"/>
      <c r="E13" s="239"/>
      <c r="F13" s="237"/>
      <c r="G13" s="237"/>
      <c r="H13" s="244"/>
    </row>
    <row r="14" spans="1:8" s="160" customFormat="1" ht="36.75" customHeight="1" x14ac:dyDescent="0.25">
      <c r="A14" s="162">
        <v>1</v>
      </c>
      <c r="B14" s="197" t="s">
        <v>111</v>
      </c>
      <c r="C14" s="163" t="s">
        <v>112</v>
      </c>
      <c r="D14" s="166">
        <v>61400</v>
      </c>
      <c r="E14" s="169">
        <v>0</v>
      </c>
      <c r="F14" s="170">
        <v>0</v>
      </c>
      <c r="G14" s="170">
        <f>21866.16+11290.83</f>
        <v>33156.99</v>
      </c>
      <c r="H14" s="171">
        <v>0</v>
      </c>
    </row>
    <row r="15" spans="1:8" s="160" customFormat="1" ht="36.75" customHeight="1" x14ac:dyDescent="0.25">
      <c r="A15" s="164">
        <v>2</v>
      </c>
      <c r="B15" s="195" t="s">
        <v>113</v>
      </c>
      <c r="C15" s="161" t="s">
        <v>114</v>
      </c>
      <c r="D15" s="167">
        <f>11500</f>
        <v>11500</v>
      </c>
      <c r="E15" s="172">
        <v>0</v>
      </c>
      <c r="F15" s="173">
        <v>0</v>
      </c>
      <c r="G15" s="173">
        <v>0</v>
      </c>
      <c r="H15" s="174">
        <v>0</v>
      </c>
    </row>
    <row r="16" spans="1:8" s="160" customFormat="1" ht="36.75" customHeight="1" x14ac:dyDescent="0.25">
      <c r="A16" s="164">
        <v>3</v>
      </c>
      <c r="B16" s="195" t="s">
        <v>126</v>
      </c>
      <c r="C16" s="161" t="s">
        <v>127</v>
      </c>
      <c r="D16" s="167">
        <v>9000</v>
      </c>
      <c r="E16" s="172">
        <v>0</v>
      </c>
      <c r="F16" s="173">
        <v>0</v>
      </c>
      <c r="G16" s="173">
        <v>0</v>
      </c>
      <c r="H16" s="174">
        <v>0</v>
      </c>
    </row>
    <row r="17" spans="1:8" s="160" customFormat="1" ht="36.75" customHeight="1" x14ac:dyDescent="0.25">
      <c r="A17" s="164">
        <v>4</v>
      </c>
      <c r="B17" s="195"/>
      <c r="C17" s="161"/>
      <c r="D17" s="167"/>
      <c r="E17" s="172">
        <v>0</v>
      </c>
      <c r="F17" s="173">
        <v>0</v>
      </c>
      <c r="G17" s="173">
        <v>0</v>
      </c>
      <c r="H17" s="174">
        <v>0</v>
      </c>
    </row>
    <row r="18" spans="1:8" s="160" customFormat="1" ht="36.75" customHeight="1" thickBot="1" x14ac:dyDescent="0.3">
      <c r="A18" s="204">
        <v>5</v>
      </c>
      <c r="B18" s="216"/>
      <c r="C18" s="217"/>
      <c r="D18" s="168"/>
      <c r="E18" s="175">
        <v>0</v>
      </c>
      <c r="F18" s="176">
        <v>0</v>
      </c>
      <c r="G18" s="176">
        <v>0</v>
      </c>
      <c r="H18" s="177">
        <v>0</v>
      </c>
    </row>
    <row r="19" spans="1:8" x14ac:dyDescent="0.2">
      <c r="A19" s="303" t="s">
        <v>144</v>
      </c>
      <c r="B19" s="303"/>
      <c r="C19" s="303"/>
      <c r="D19" s="303"/>
      <c r="E19" s="303"/>
      <c r="F19" s="303"/>
      <c r="G19" s="303"/>
      <c r="H19" s="303"/>
    </row>
    <row r="20" spans="1:8" x14ac:dyDescent="0.2">
      <c r="A20" s="215"/>
      <c r="B20" s="215"/>
      <c r="C20" s="215"/>
    </row>
    <row r="21" spans="1:8" x14ac:dyDescent="0.2">
      <c r="A21" s="250"/>
      <c r="B21" s="250"/>
      <c r="C21" s="250"/>
    </row>
    <row r="22" spans="1:8" x14ac:dyDescent="0.2">
      <c r="B22" s="245" t="s">
        <v>118</v>
      </c>
      <c r="C22" s="246"/>
    </row>
    <row r="23" spans="1:8" ht="12.75" customHeight="1" x14ac:dyDescent="0.2">
      <c r="B23" s="247"/>
      <c r="C23" s="248"/>
      <c r="D23" s="241" t="s">
        <v>91</v>
      </c>
      <c r="E23" s="242"/>
      <c r="F23" s="242"/>
      <c r="G23" s="242"/>
      <c r="H23" s="242"/>
    </row>
  </sheetData>
  <mergeCells count="22">
    <mergeCell ref="C7:H7"/>
    <mergeCell ref="C2:H2"/>
    <mergeCell ref="C3:H3"/>
    <mergeCell ref="C4:H4"/>
    <mergeCell ref="C5:H5"/>
    <mergeCell ref="C6:H6"/>
    <mergeCell ref="A19:H19"/>
    <mergeCell ref="A21:C21"/>
    <mergeCell ref="B22:C23"/>
    <mergeCell ref="D23:H23"/>
    <mergeCell ref="C8:H8"/>
    <mergeCell ref="A9:H9"/>
    <mergeCell ref="A10:H10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view="pageBreakPreview" zoomScale="90" zoomScaleNormal="90" zoomScaleSheetLayoutView="90" workbookViewId="0">
      <selection activeCell="B24" sqref="B24"/>
    </sheetView>
  </sheetViews>
  <sheetFormatPr baseColWidth="10" defaultRowHeight="15" x14ac:dyDescent="0.25"/>
  <cols>
    <col min="1" max="1" width="5.7109375" customWidth="1"/>
    <col min="2" max="2" width="30.7109375" customWidth="1"/>
    <col min="3" max="3" width="13" bestFit="1" customWidth="1"/>
    <col min="4" max="4" width="12.140625" bestFit="1" customWidth="1"/>
    <col min="5" max="5" width="13.85546875" bestFit="1" customWidth="1"/>
    <col min="6" max="6" width="12.140625" style="35" customWidth="1"/>
    <col min="7" max="9" width="12.140625" bestFit="1" customWidth="1"/>
    <col min="10" max="10" width="8.42578125" customWidth="1"/>
    <col min="11" max="11" width="37.42578125" customWidth="1"/>
  </cols>
  <sheetData>
    <row r="1" spans="1:11" x14ac:dyDescent="0.25">
      <c r="A1" s="1"/>
      <c r="B1" s="1"/>
      <c r="C1" s="1"/>
      <c r="D1" s="1"/>
      <c r="E1" s="1"/>
      <c r="F1" s="36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36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36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36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36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36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36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36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36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" x14ac:dyDescent="0.25">
      <c r="A11" s="308" t="s">
        <v>0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308" t="s">
        <v>36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8" x14ac:dyDescent="0.25">
      <c r="A14" s="54"/>
      <c r="B14" s="54"/>
      <c r="C14" s="54"/>
      <c r="D14" s="54"/>
      <c r="E14" s="54"/>
      <c r="F14" s="58"/>
      <c r="G14" s="54"/>
      <c r="H14" s="54"/>
      <c r="I14" s="54"/>
      <c r="J14" s="54"/>
      <c r="K14" s="54"/>
    </row>
    <row r="15" spans="1:11" x14ac:dyDescent="0.25">
      <c r="A15" s="19"/>
      <c r="B15" s="19"/>
      <c r="C15" s="19"/>
      <c r="D15" s="19"/>
      <c r="E15" s="19"/>
      <c r="F15" s="61"/>
      <c r="G15" s="19"/>
      <c r="H15" s="19"/>
      <c r="I15" s="19"/>
      <c r="J15" s="19"/>
      <c r="K15" s="19"/>
    </row>
    <row r="16" spans="1:11" s="69" customFormat="1" x14ac:dyDescent="0.25">
      <c r="A16" s="309" t="s">
        <v>1</v>
      </c>
      <c r="B16" s="309" t="s">
        <v>2</v>
      </c>
      <c r="C16" s="311" t="s">
        <v>3</v>
      </c>
      <c r="D16" s="309" t="s">
        <v>4</v>
      </c>
      <c r="E16" s="45" t="s">
        <v>32</v>
      </c>
      <c r="F16" s="45" t="s">
        <v>32</v>
      </c>
      <c r="G16" s="309" t="s">
        <v>8</v>
      </c>
      <c r="H16" s="45" t="s">
        <v>9</v>
      </c>
      <c r="I16" s="68" t="s">
        <v>10</v>
      </c>
      <c r="J16" s="45" t="s">
        <v>1</v>
      </c>
      <c r="K16" s="309" t="s">
        <v>11</v>
      </c>
    </row>
    <row r="17" spans="1:11" s="69" customFormat="1" x14ac:dyDescent="0.25">
      <c r="A17" s="310"/>
      <c r="B17" s="310"/>
      <c r="C17" s="311"/>
      <c r="D17" s="310"/>
      <c r="E17" s="45" t="s">
        <v>33</v>
      </c>
      <c r="F17" s="55" t="s">
        <v>5</v>
      </c>
      <c r="G17" s="310"/>
      <c r="H17" s="56" t="s">
        <v>15</v>
      </c>
      <c r="I17" s="57" t="s">
        <v>16</v>
      </c>
      <c r="J17" s="56" t="s">
        <v>17</v>
      </c>
      <c r="K17" s="310"/>
    </row>
    <row r="18" spans="1:11" s="69" customFormat="1" ht="56.25" customHeight="1" x14ac:dyDescent="0.25">
      <c r="A18" s="304" t="s">
        <v>18</v>
      </c>
      <c r="B18" s="304" t="s">
        <v>38</v>
      </c>
      <c r="C18" s="304" t="s">
        <v>37</v>
      </c>
      <c r="D18" s="62">
        <v>1500</v>
      </c>
      <c r="E18" s="63">
        <v>15</v>
      </c>
      <c r="F18" s="63">
        <f>+D18*4.83/100</f>
        <v>72.45</v>
      </c>
      <c r="G18" s="64">
        <f>100*15-F18</f>
        <v>1427.55</v>
      </c>
      <c r="H18" s="64">
        <v>125</v>
      </c>
      <c r="I18" s="64">
        <f>SUM(G18:H18)</f>
        <v>1552.55</v>
      </c>
      <c r="J18" s="65">
        <v>5238</v>
      </c>
      <c r="K18" s="67"/>
    </row>
    <row r="19" spans="1:11" s="69" customFormat="1" ht="56.25" hidden="1" customHeight="1" x14ac:dyDescent="0.25">
      <c r="A19" s="305"/>
      <c r="B19" s="305"/>
      <c r="C19" s="305"/>
      <c r="D19" s="66">
        <v>1500</v>
      </c>
      <c r="E19" s="63">
        <v>15</v>
      </c>
      <c r="F19" s="63">
        <f>+D19*4.83/100</f>
        <v>72.45</v>
      </c>
      <c r="G19" s="64">
        <f>100*15-F19</f>
        <v>1427.55</v>
      </c>
      <c r="H19" s="64">
        <v>125</v>
      </c>
      <c r="I19" s="64">
        <f>SUM(G19:H19)</f>
        <v>1552.55</v>
      </c>
      <c r="J19" s="65"/>
      <c r="K19" s="67"/>
    </row>
    <row r="20" spans="1:11" s="77" customFormat="1" ht="19.5" customHeight="1" x14ac:dyDescent="0.25">
      <c r="A20" s="70"/>
      <c r="B20" s="306" t="s">
        <v>26</v>
      </c>
      <c r="C20" s="307"/>
      <c r="D20" s="71">
        <f t="shared" ref="D20:I20" si="0">SUM(D18:D19)</f>
        <v>3000</v>
      </c>
      <c r="E20" s="72">
        <f t="shared" si="0"/>
        <v>30</v>
      </c>
      <c r="F20" s="71">
        <f t="shared" si="0"/>
        <v>144.9</v>
      </c>
      <c r="G20" s="73">
        <f t="shared" si="0"/>
        <v>2855.1</v>
      </c>
      <c r="H20" s="74">
        <f t="shared" si="0"/>
        <v>250</v>
      </c>
      <c r="I20" s="74">
        <f t="shared" si="0"/>
        <v>3105.1</v>
      </c>
      <c r="J20" s="75"/>
      <c r="K20" s="76"/>
    </row>
    <row r="21" spans="1:11" s="69" customFormat="1" x14ac:dyDescent="0.25">
      <c r="A21" s="78"/>
      <c r="D21" s="78"/>
      <c r="E21" s="78"/>
      <c r="F21" s="79"/>
      <c r="G21" s="80"/>
      <c r="I21" s="80"/>
      <c r="J21" s="78"/>
    </row>
    <row r="22" spans="1:11" x14ac:dyDescent="0.25">
      <c r="A22" s="1"/>
      <c r="D22" s="5"/>
      <c r="F22" s="58"/>
      <c r="G22" s="4"/>
      <c r="H22" s="4"/>
      <c r="J22" s="1"/>
    </row>
    <row r="23" spans="1:11" s="38" customFormat="1" x14ac:dyDescent="0.25">
      <c r="A23" s="37"/>
      <c r="B23" s="42"/>
      <c r="C23" s="42"/>
      <c r="D23" s="39"/>
      <c r="F23" s="59"/>
      <c r="G23" s="40"/>
      <c r="I23" s="41"/>
      <c r="J23" s="39"/>
    </row>
    <row r="24" spans="1:11" x14ac:dyDescent="0.25">
      <c r="A24" s="1"/>
      <c r="B24" s="42"/>
      <c r="C24" s="42"/>
      <c r="D24" s="32"/>
      <c r="E24" s="7"/>
      <c r="F24" s="59"/>
      <c r="G24" s="8"/>
    </row>
    <row r="25" spans="1:11" x14ac:dyDescent="0.25">
      <c r="B25" s="42"/>
      <c r="C25" s="42"/>
      <c r="D25" s="32"/>
      <c r="E25" s="33"/>
      <c r="F25" s="59"/>
      <c r="G25" s="9"/>
      <c r="H25" s="6"/>
    </row>
    <row r="26" spans="1:11" x14ac:dyDescent="0.25">
      <c r="F26" s="59"/>
    </row>
    <row r="27" spans="1:11" x14ac:dyDescent="0.25">
      <c r="F27" s="59"/>
    </row>
    <row r="28" spans="1:11" x14ac:dyDescent="0.25">
      <c r="F28" s="59"/>
    </row>
    <row r="29" spans="1:11" x14ac:dyDescent="0.25">
      <c r="F29" s="59"/>
    </row>
    <row r="30" spans="1:11" ht="15.75" thickBot="1" x14ac:dyDescent="0.3">
      <c r="C30" s="1"/>
      <c r="D30" s="10"/>
      <c r="E30" s="10"/>
      <c r="F30" s="60"/>
      <c r="G30" s="10"/>
      <c r="H30" s="11"/>
      <c r="J30" s="11"/>
      <c r="K30" s="11"/>
    </row>
    <row r="31" spans="1:11" x14ac:dyDescent="0.25">
      <c r="C31" s="12" t="s">
        <v>27</v>
      </c>
      <c r="D31" s="312" t="s">
        <v>28</v>
      </c>
      <c r="E31" s="312"/>
      <c r="F31" s="313"/>
      <c r="G31" s="312"/>
      <c r="H31" s="312"/>
      <c r="I31" s="34"/>
      <c r="J31" s="312" t="s">
        <v>29</v>
      </c>
      <c r="K31" s="312"/>
    </row>
    <row r="32" spans="1:11" x14ac:dyDescent="0.25">
      <c r="D32" s="314" t="s">
        <v>34</v>
      </c>
      <c r="E32" s="314"/>
      <c r="F32" s="314"/>
      <c r="G32" s="314"/>
      <c r="H32" s="314"/>
      <c r="J32" s="315" t="s">
        <v>30</v>
      </c>
      <c r="K32" s="315"/>
    </row>
    <row r="33" spans="5:7" x14ac:dyDescent="0.25">
      <c r="E33" s="58"/>
      <c r="F33" s="58"/>
      <c r="G33" s="58"/>
    </row>
    <row r="34" spans="5:7" x14ac:dyDescent="0.25">
      <c r="E34" s="58"/>
      <c r="F34" s="58"/>
      <c r="G34" s="58"/>
    </row>
    <row r="35" spans="5:7" x14ac:dyDescent="0.25">
      <c r="E35" s="58"/>
      <c r="F35" s="58"/>
      <c r="G35" s="58"/>
    </row>
    <row r="36" spans="5:7" x14ac:dyDescent="0.25">
      <c r="E36" s="58"/>
      <c r="F36" s="58"/>
      <c r="G36" s="58"/>
    </row>
    <row r="37" spans="5:7" x14ac:dyDescent="0.25">
      <c r="E37" s="58"/>
      <c r="F37" s="58"/>
      <c r="G37" s="58"/>
    </row>
    <row r="38" spans="5:7" x14ac:dyDescent="0.25">
      <c r="E38" s="58"/>
      <c r="F38" s="58"/>
      <c r="G38" s="58"/>
    </row>
    <row r="39" spans="5:7" x14ac:dyDescent="0.25">
      <c r="E39" s="58"/>
      <c r="F39" s="58"/>
      <c r="G39" s="58"/>
    </row>
    <row r="40" spans="5:7" x14ac:dyDescent="0.25">
      <c r="E40" s="58"/>
      <c r="F40" s="58"/>
      <c r="G40" s="58"/>
    </row>
    <row r="41" spans="5:7" x14ac:dyDescent="0.25">
      <c r="E41" s="58"/>
      <c r="F41" s="58"/>
      <c r="G41" s="58"/>
    </row>
    <row r="42" spans="5:7" x14ac:dyDescent="0.25">
      <c r="E42" s="58"/>
      <c r="F42" s="81"/>
      <c r="G42" s="58"/>
    </row>
    <row r="43" spans="5:7" x14ac:dyDescent="0.25">
      <c r="E43" s="58"/>
      <c r="F43" s="58"/>
      <c r="G43" s="58"/>
    </row>
    <row r="44" spans="5:7" x14ac:dyDescent="0.25">
      <c r="E44" s="58"/>
      <c r="F44" s="58"/>
      <c r="G44" s="58"/>
    </row>
    <row r="45" spans="5:7" x14ac:dyDescent="0.25">
      <c r="E45" s="58"/>
      <c r="F45" s="58"/>
      <c r="G45" s="58"/>
    </row>
  </sheetData>
  <mergeCells count="16">
    <mergeCell ref="D31:H31"/>
    <mergeCell ref="J31:K31"/>
    <mergeCell ref="D32:H32"/>
    <mergeCell ref="J32:K32"/>
    <mergeCell ref="B18:B19"/>
    <mergeCell ref="A18:A19"/>
    <mergeCell ref="C18:C19"/>
    <mergeCell ref="B20:C20"/>
    <mergeCell ref="A11:K11"/>
    <mergeCell ref="A13:K13"/>
    <mergeCell ref="A16:A17"/>
    <mergeCell ref="B16:B17"/>
    <mergeCell ref="C16:C17"/>
    <mergeCell ref="D16:D17"/>
    <mergeCell ref="G16:G17"/>
    <mergeCell ref="K16:K17"/>
  </mergeCells>
  <pageMargins left="0.7" right="0.7" top="0.75" bottom="0.75" header="0.3" footer="0.3"/>
  <pageSetup scale="72" orientation="landscape" horizontalDpi="4294967294" verticalDpi="72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CE</vt:lpstr>
      <vt:lpstr>RENGLON 011</vt:lpstr>
      <vt:lpstr>RENGLON 021</vt:lpstr>
      <vt:lpstr>RENGLON 029</vt:lpstr>
      <vt:lpstr>RENGLON 031</vt:lpstr>
      <vt:lpstr>RENGLON 183</vt:lpstr>
      <vt:lpstr>RENGLON 184</vt:lpstr>
      <vt:lpstr>RENGLON 189</vt:lpstr>
      <vt:lpstr>OSCAR GARCIA</vt:lpstr>
      <vt:lpstr>LAZARO MERIDA</vt:lpstr>
      <vt:lpstr>BONO 14 LUCKY</vt:lpstr>
      <vt:lpstr>Humberto</vt:lpstr>
      <vt:lpstr>Humberto!Área_de_impresión</vt:lpstr>
      <vt:lpstr>'OSCAR GARCIA'!Área_de_impresión</vt:lpstr>
      <vt:lpstr>'RENGLON 011'!Área_de_impresión</vt:lpstr>
      <vt:lpstr>'RENGLON 021'!Área_de_impresión</vt:lpstr>
      <vt:lpstr>'RENGLON 031'!Área_de_impresión</vt:lpstr>
    </vt:vector>
  </TitlesOfParts>
  <Company>ExpeUEW7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ExpeUEW7</dc:creator>
  <cp:lastModifiedBy>AUXCONTA</cp:lastModifiedBy>
  <cp:lastPrinted>2023-06-19T17:18:57Z</cp:lastPrinted>
  <dcterms:created xsi:type="dcterms:W3CDTF">2014-08-27T17:22:19Z</dcterms:created>
  <dcterms:modified xsi:type="dcterms:W3CDTF">2023-08-18T18:06:46Z</dcterms:modified>
</cp:coreProperties>
</file>